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HNICKI09\00_Plavalaguna\2022\kb2022\Bonavia\Tender_DN_uzorne sobe i zimski vrt\"/>
    </mc:Choice>
  </mc:AlternateContent>
  <bookViews>
    <workbookView xWindow="10005" yWindow="465" windowWidth="15795" windowHeight="21060" tabRatio="902" activeTab="4"/>
  </bookViews>
  <sheets>
    <sheet name="Kom fin uvjeti" sheetId="23" r:id="rId1"/>
    <sheet name="NASLOV" sheetId="1" r:id="rId2"/>
    <sheet name="UVOD" sheetId="21" r:id="rId3"/>
    <sheet name="OPĆI UVJETI" sheetId="22" r:id="rId4"/>
    <sheet name="BONAVIA" sheetId="4" r:id="rId5"/>
  </sheets>
  <definedNames>
    <definedName name="_xlnm._FilterDatabase" localSheetId="4" hidden="1">BONAVIA!$A$1:$H$724</definedName>
    <definedName name="NASLOV">NASLOV!#REF!</definedName>
    <definedName name="_xlnm.Print_Area" localSheetId="4">BONAVIA!$A$1:$H$724</definedName>
    <definedName name="_xlnm.Print_Area" localSheetId="0">'Kom fin uvjeti'!$A$1:$E$55</definedName>
  </definedNames>
  <calcPr calcId="162913"/>
</workbook>
</file>

<file path=xl/calcChain.xml><?xml version="1.0" encoding="utf-8"?>
<calcChain xmlns="http://schemas.openxmlformats.org/spreadsheetml/2006/main">
  <c r="G695" i="4" l="1"/>
  <c r="G694" i="4"/>
  <c r="G693" i="4"/>
  <c r="G692" i="4"/>
  <c r="G690" i="4"/>
  <c r="G689" i="4"/>
  <c r="G688" i="4"/>
  <c r="G687" i="4"/>
  <c r="G686" i="4"/>
  <c r="G685" i="4"/>
  <c r="G681" i="4"/>
  <c r="G680" i="4"/>
  <c r="G676" i="4"/>
  <c r="G675" i="4"/>
  <c r="G652" i="4"/>
  <c r="G651" i="4"/>
  <c r="G647" i="4"/>
  <c r="G646" i="4"/>
  <c r="G642" i="4"/>
  <c r="G641" i="4"/>
  <c r="G639" i="4"/>
  <c r="G638" i="4"/>
  <c r="G52" i="4"/>
  <c r="G49" i="4"/>
  <c r="B603" i="4"/>
  <c r="B605" i="4"/>
  <c r="B607" i="4"/>
  <c r="B609" i="4"/>
  <c r="B611" i="4"/>
  <c r="B613" i="4"/>
  <c r="G346" i="4"/>
  <c r="F360" i="4"/>
  <c r="G360" i="4"/>
  <c r="G350" i="4"/>
  <c r="G352" i="4"/>
  <c r="G354" i="4"/>
  <c r="G356" i="4"/>
  <c r="G374" i="4"/>
  <c r="G375" i="4"/>
  <c r="G389" i="4"/>
  <c r="G390" i="4"/>
  <c r="G397" i="4"/>
  <c r="G398" i="4"/>
  <c r="G409" i="4"/>
  <c r="G417" i="4"/>
  <c r="G418" i="4"/>
  <c r="G426" i="4"/>
  <c r="G427" i="4"/>
  <c r="G437" i="4"/>
  <c r="G438" i="4"/>
  <c r="G449" i="4"/>
  <c r="G450" i="4"/>
  <c r="G459" i="4"/>
  <c r="G460" i="4"/>
  <c r="G467" i="4"/>
  <c r="G468" i="4"/>
  <c r="G478" i="4"/>
  <c r="G479" i="4"/>
  <c r="G488" i="4"/>
  <c r="G489" i="4"/>
  <c r="D40" i="23"/>
  <c r="G492" i="4"/>
  <c r="G493" i="4"/>
  <c r="G496" i="4"/>
  <c r="G497" i="4"/>
  <c r="G500" i="4"/>
  <c r="G501" i="4"/>
  <c r="G504" i="4"/>
  <c r="G505" i="4"/>
  <c r="G512" i="4"/>
  <c r="G513" i="4"/>
  <c r="G514" i="4"/>
  <c r="G518" i="4"/>
  <c r="G519" i="4"/>
  <c r="D41" i="23"/>
  <c r="G522" i="4"/>
  <c r="G523" i="4"/>
  <c r="G526" i="4"/>
  <c r="G527" i="4"/>
  <c r="G530" i="4"/>
  <c r="G531" i="4"/>
  <c r="G534" i="4"/>
  <c r="G535" i="4"/>
  <c r="G538" i="4"/>
  <c r="G539" i="4"/>
  <c r="G541" i="4"/>
  <c r="G543" i="4"/>
  <c r="G553" i="4"/>
  <c r="G555" i="4"/>
  <c r="G569" i="4"/>
  <c r="G570" i="4"/>
  <c r="G571" i="4"/>
  <c r="G572" i="4"/>
  <c r="G576" i="4"/>
  <c r="G578" i="4"/>
  <c r="G582" i="4"/>
  <c r="G585" i="4"/>
  <c r="G586" i="4"/>
  <c r="G587" i="4"/>
  <c r="G588" i="4"/>
  <c r="G591" i="4"/>
  <c r="G592" i="4"/>
  <c r="G593" i="4"/>
  <c r="G601" i="4"/>
  <c r="G603" i="4"/>
  <c r="G605" i="4"/>
  <c r="G607" i="4"/>
  <c r="G609" i="4"/>
  <c r="G611" i="4"/>
  <c r="B698" i="4"/>
  <c r="C698" i="4"/>
  <c r="B708" i="4"/>
  <c r="C708" i="4"/>
  <c r="B707" i="4"/>
  <c r="C707" i="4"/>
  <c r="B706" i="4"/>
  <c r="C706" i="4"/>
  <c r="G314" i="4"/>
  <c r="G315" i="4"/>
  <c r="G316" i="4"/>
  <c r="G317" i="4"/>
  <c r="G318" i="4"/>
  <c r="G319" i="4"/>
  <c r="G320" i="4"/>
  <c r="G321" i="4"/>
  <c r="G325" i="4"/>
  <c r="G326" i="4"/>
  <c r="G330" i="4"/>
  <c r="G331" i="4"/>
  <c r="G335" i="4"/>
  <c r="G336" i="4"/>
  <c r="G337" i="4"/>
  <c r="B705" i="4"/>
  <c r="C705" i="4"/>
  <c r="G280" i="4"/>
  <c r="G283" i="4"/>
  <c r="G286" i="4"/>
  <c r="G289" i="4"/>
  <c r="G292" i="4"/>
  <c r="G295" i="4"/>
  <c r="G298" i="4"/>
  <c r="G301" i="4"/>
  <c r="G304" i="4"/>
  <c r="G307" i="4"/>
  <c r="B704" i="4"/>
  <c r="C704" i="4"/>
  <c r="G190" i="4"/>
  <c r="G275" i="4"/>
  <c r="G704" i="4"/>
  <c r="G197" i="4"/>
  <c r="G202" i="4"/>
  <c r="G207" i="4"/>
  <c r="G212" i="4"/>
  <c r="G213" i="4"/>
  <c r="G218" i="4"/>
  <c r="G219" i="4"/>
  <c r="G223" i="4"/>
  <c r="G228" i="4"/>
  <c r="G233" i="4"/>
  <c r="G238" i="4"/>
  <c r="G243" i="4"/>
  <c r="G248" i="4"/>
  <c r="G252" i="4"/>
  <c r="G257" i="4"/>
  <c r="G262" i="4"/>
  <c r="G267" i="4"/>
  <c r="B703" i="4"/>
  <c r="C703" i="4"/>
  <c r="G178" i="4"/>
  <c r="G181" i="4"/>
  <c r="G703" i="4"/>
  <c r="B702" i="4"/>
  <c r="C702" i="4"/>
  <c r="G127" i="4"/>
  <c r="G158" i="4"/>
  <c r="G159" i="4"/>
  <c r="G164" i="4"/>
  <c r="G165" i="4"/>
  <c r="B701" i="4"/>
  <c r="C701" i="4"/>
  <c r="G97" i="4"/>
  <c r="G116" i="4"/>
  <c r="G701" i="4"/>
  <c r="G101" i="4"/>
  <c r="G105" i="4"/>
  <c r="G106" i="4"/>
  <c r="G113" i="4"/>
  <c r="B700" i="4"/>
  <c r="C700" i="4"/>
  <c r="G60" i="4"/>
  <c r="G63" i="4"/>
  <c r="G67" i="4"/>
  <c r="B699" i="4"/>
  <c r="C699" i="4"/>
  <c r="G10" i="4"/>
  <c r="G11" i="4"/>
  <c r="G12" i="4"/>
  <c r="G13" i="4"/>
  <c r="G14" i="4"/>
  <c r="G15" i="4"/>
  <c r="G16" i="4"/>
  <c r="G17" i="4"/>
  <c r="G18" i="4"/>
  <c r="G19" i="4"/>
  <c r="G20" i="4"/>
  <c r="G21" i="4"/>
  <c r="G22" i="4"/>
  <c r="G23" i="4"/>
  <c r="G24" i="4"/>
  <c r="G25" i="4"/>
  <c r="G26" i="4"/>
  <c r="G27" i="4"/>
  <c r="G28" i="4"/>
  <c r="G29" i="4"/>
  <c r="G30" i="4"/>
  <c r="G31" i="4"/>
  <c r="G32" i="4"/>
  <c r="G33" i="4"/>
  <c r="G34" i="4"/>
  <c r="G37" i="4"/>
  <c r="G38" i="4"/>
  <c r="G41" i="4"/>
  <c r="G42" i="4"/>
  <c r="G44" i="4"/>
  <c r="G47" i="4"/>
  <c r="G698" i="4"/>
  <c r="E595" i="4"/>
  <c r="G595" i="4"/>
  <c r="B566" i="4"/>
  <c r="B568" i="4"/>
  <c r="B574" i="4"/>
  <c r="B576" i="4"/>
  <c r="B578" i="4"/>
  <c r="B580" i="4"/>
  <c r="B582" i="4"/>
  <c r="B584" i="4"/>
  <c r="B590" i="4"/>
  <c r="B595" i="4"/>
  <c r="B597" i="4"/>
  <c r="G589" i="4"/>
  <c r="G584" i="4"/>
  <c r="E580" i="4"/>
  <c r="G580" i="4"/>
  <c r="E574" i="4"/>
  <c r="G574" i="4"/>
  <c r="E566" i="4"/>
  <c r="G566" i="4"/>
  <c r="E564" i="4"/>
  <c r="G564" i="4"/>
  <c r="E559" i="4"/>
  <c r="G559" i="4"/>
  <c r="B517" i="4"/>
  <c r="B521" i="4"/>
  <c r="B525" i="4"/>
  <c r="B529" i="4"/>
  <c r="B533" i="4"/>
  <c r="B537" i="4"/>
  <c r="B541" i="4"/>
  <c r="B543" i="4"/>
  <c r="B548" i="4"/>
  <c r="E558" i="4"/>
  <c r="G558" i="4"/>
  <c r="E557" i="4"/>
  <c r="G557" i="4"/>
  <c r="E556" i="4"/>
  <c r="G556" i="4"/>
  <c r="E554" i="4"/>
  <c r="G554" i="4"/>
  <c r="E552" i="4"/>
  <c r="G552" i="4"/>
  <c r="E551" i="4"/>
  <c r="G551" i="4"/>
  <c r="E550" i="4"/>
  <c r="G550" i="4"/>
  <c r="E549" i="4"/>
  <c r="G549" i="4"/>
  <c r="B491" i="4"/>
  <c r="B495" i="4"/>
  <c r="B499" i="4"/>
  <c r="B503" i="4"/>
  <c r="B384" i="4"/>
  <c r="B392" i="4"/>
  <c r="B400" i="4"/>
  <c r="B412" i="4"/>
  <c r="B420" i="4"/>
  <c r="B429" i="4"/>
  <c r="B440" i="4"/>
  <c r="B452" i="4"/>
  <c r="B462" i="4"/>
  <c r="B470" i="4"/>
  <c r="B481" i="4"/>
  <c r="E408" i="4"/>
  <c r="G408" i="4"/>
  <c r="B348" i="4"/>
  <c r="B350" i="4"/>
  <c r="B352" i="4"/>
  <c r="B354" i="4"/>
  <c r="B356" i="4"/>
  <c r="B358" i="4"/>
  <c r="B360" i="4"/>
  <c r="E358" i="4"/>
  <c r="G358" i="4"/>
  <c r="E348" i="4"/>
  <c r="G348" i="4"/>
  <c r="G696" i="4"/>
  <c r="G708" i="4"/>
  <c r="F481" i="4"/>
  <c r="G481" i="4"/>
  <c r="G54" i="4"/>
  <c r="G699" i="4"/>
  <c r="G309" i="4"/>
  <c r="G705" i="4"/>
  <c r="F613" i="4"/>
  <c r="G613" i="4"/>
  <c r="G614" i="4"/>
  <c r="G707" i="4"/>
  <c r="G709" i="4"/>
  <c r="G169" i="4"/>
  <c r="G702" i="4"/>
  <c r="F597" i="4"/>
  <c r="G597" i="4"/>
  <c r="G340" i="4"/>
  <c r="G706" i="4"/>
  <c r="G69" i="4"/>
  <c r="G700" i="4"/>
  <c r="D42" i="23"/>
</calcChain>
</file>

<file path=xl/sharedStrings.xml><?xml version="1.0" encoding="utf-8"?>
<sst xmlns="http://schemas.openxmlformats.org/spreadsheetml/2006/main" count="1870" uniqueCount="589">
  <si>
    <t>jedinica</t>
  </si>
  <si>
    <t>količina</t>
  </si>
  <si>
    <t>U cijeni radova uključen je i sav pomoćni rad i materijal, svi transporti, kao i sve potrebne skele, podesti i druga pomagala, skidanje i ponovno vješanje prozorskih i vratnih krila, izrada uzoraka, pogonska energija, sredstva zaštite na radu i drugo.</t>
  </si>
  <si>
    <t>Svi upotrebljeni materijali trebaju biti potvrđeni kvalitetom proizvođača. Izvođač radova dužan je prije početka rada pregledati sve površine na gradnji, te izvođaču građevinskih radova dati svoje eventualne primjedbe. Podloge na koje se nanose zidne i stropne boje (žbuke, beton) treba prethodno obraditi prema uputama proizvođača - provesti kompletne predradnje - čišćenje ploha, impregnaciju, gletanje, kitanje i brušenje. Kod prostora sa visinom većom od 4,0 m u cijenu uključiti potrebnu skelu.</t>
  </si>
  <si>
    <t>Zidove treba bijeliti i bojati kad su potpuno suhi, a prije bijeljenja treba izravnati sve eventualne rupe, pukotine ili krhotine.</t>
  </si>
  <si>
    <t>d) Završno ličenje</t>
  </si>
  <si>
    <t>Izvoditi u 3 naliča, materijal pripremiti prema uputstvu proizvođača. Nanositi krznenim valjkom ili četkom.</t>
  </si>
  <si>
    <t>Treba nastojati da se što više iskoriste već postavljene skele za građevinske radove.</t>
  </si>
  <si>
    <t>Obračun izvršenih radova izvršit će se po jedinici mjere pojedine stavke u troškovniku prema stvarno izvedenim količinama radova na gradilištu.</t>
  </si>
  <si>
    <t>Materijali moraju odgovarati propisima HRN-a za kvalitet. Materijali koji nisu obuhvaćeni HRN-om moraju biti najbolje kvalitete i imati certifikat.</t>
  </si>
  <si>
    <t>U jediničnoj cijeni kod bojanja odabranom bojom na novom zidu i stropu uključeno je:</t>
  </si>
  <si>
    <t>a) Priprema podloge</t>
  </si>
  <si>
    <t>čišćenje površine od prašine i eventualno potrebni popravci na podlozi</t>
  </si>
  <si>
    <t>b) Impregniranje</t>
  </si>
  <si>
    <t>5.</t>
  </si>
  <si>
    <t>Premazi moraju čvrsto prijanjati na podlogu i imati jednoličnu površinu bez tragova četke, odnosno valjka. Boja mora biti ujednačenog intenziteta i tona, bez mrlja, tragova kitanja i oštećenja.</t>
  </si>
  <si>
    <t xml:space="preserve">produžne žbuke, vapnene žbuke i beton impregnirati odgovarajućom impregnacijom. Prije upotrebe treba impregnaciju razrijediti čistom vodom prema uputstvu proizvođača. </t>
  </si>
  <si>
    <t>c) Zaglađivanje</t>
  </si>
  <si>
    <t>za zaglađivanje valja primjeniti odgovarajući kit i nanijeti ga gladilicom u dva do tri tanja sloja. Nakon sušenja prebrusiti papirom broj 120 ili broj 150.</t>
  </si>
  <si>
    <t>kom</t>
  </si>
  <si>
    <t>m'</t>
  </si>
  <si>
    <t>1.</t>
  </si>
  <si>
    <t>2.</t>
  </si>
  <si>
    <t>3.</t>
  </si>
  <si>
    <t>4.</t>
  </si>
  <si>
    <t>6.</t>
  </si>
  <si>
    <t>Naručitelj: Plava Laguna d.d.</t>
  </si>
  <si>
    <t>Projektant:</t>
  </si>
  <si>
    <t>NAPOMENE:</t>
  </si>
  <si>
    <t>Prije narudžbe materijala i početka izvođenja pojedinih stavki obvezatno uzeti mjere i provjeriti količine na licu mjesta te dostaviti uzorke, tamo gdje se to traži, na potvrdu investitoru.</t>
  </si>
  <si>
    <t>Obračun izvedenih radova vrši se na temelju stvarno izvedenih količina ovjerenih od strane investitora u građevinskoj knjizi.</t>
  </si>
  <si>
    <t>Po okončanju radova izvođač je obavezan sve korištene  površine dovesti u prvobitno stanje i sanirati sva oštećenja koja je eventualno prouzročio.</t>
  </si>
  <si>
    <t>Eventualna naknada za korištenje gradske deponije uključena je u ukupnu cijenu radova.</t>
  </si>
  <si>
    <t xml:space="preserve">Ponuditelj može umjesto materijala i/ili proizvođača naznačenog u troškovničkim stavkama ponuditi i drugi materijal i/ili proizvođača. Ako ponuditelj nudi zamjenu za materijal i/ili proizvođača navedenih u troškovniku obavezan je u svojoj ponudi, u za to predviđenoj koloni pod nazivom "napomena ponuditelja", naznačiti potpuni naziv nuđenog materijala i proizvođača  koji mora biti najmanje jednake kvalitete kao i navedeni u troškovniku, a ukoliko ponuditelj to propusti učiniti smatrat će se da je ponudio točno u troškovniku naznačeni materijal i proizvođača te će se u slučaju ugovaranja radova tražiti bespogovorna ugradba istog. </t>
  </si>
  <si>
    <t>Nije dozvoljeno mjenjanje opisa stavaka troškovnika ili dodavanje novih redova u troškovnik. Sve eventualne napomene, korekcije opisa ili dopune opisa i pojašnjenja ponuditelj je obavezan unijeti u za to predviđenu kolonu pod nazivom "napomena ponuditelja" ili u poseban dokument koji se prilaže ponudi.</t>
  </si>
  <si>
    <t>OPĆI UVJETI</t>
  </si>
  <si>
    <t>Ovi opći uvjeti su sastavni dio troškovnika i u svemu ih se treba pridržavati, osim ako u stavci troškovnika  to nije drugačije navedeno.</t>
  </si>
  <si>
    <t>Prije izrade ponude izvođač je dužan obići i pregledati građevinu zbog ocjene građevinskog stanja, razumijevanja radova obuhvaćenih troškovnikom, uvjeta organizacije gradilišta, načina i mogućnosti pristupa građevini, uvjeta za dovoz i skladištenje građevinskog materijala te odvoz otpadnog materijala, sve kako bi utvrdio tehnologiju izvedbe te za to formirao trošak u okviru jedinične cijene pojedine stavke. Prema tome, ponuđena cijena konačna je cijena za realizaciju pojedine troškovničke stavke poštivajući ove opće uvjete i ne može se mijenjati.</t>
  </si>
  <si>
    <t>Izvođač je dužan pridržavati se svih važećih zakona i propisa i to naročito Zakona prostornom uređenju i gradnji, Zakona o zaštiti i očuvanju kulturnih dobara, Zakona o zaštiti na radu, Zakona o građevnim proizvodima, Hrvatskih normi itd.</t>
  </si>
  <si>
    <t>Kompletan rad, kao i sav osnovni i pomoćni materijal, mora u svemu odgovarati važećim tehničkim propisima za pojedine vrste radova i hrvatskim normama tj. propisanim tehničkim svojstvima, ocjenama sukladnosti i dokazima uporabljivosti građevnih proizvoda (prema Zakonu o građevnim proizvodima NN 113/08 te njegovim izmjenama i dopunama).</t>
  </si>
  <si>
    <t>Izvođač je prilikom uvođenja u posao dužan, u okviru ugovorene cijene, preuzeti postojeću građevinu, te obavijestiti nadležne službe o otvaranju gradilišta. Od tog trenutka pa do primopredaje građevine izvođač je odgovoran za stvari i osobe koje se nalaze unutar gradilišta. Od ulaska na gradilište izvođač je obavezan voditi građevinski dnevnik u kojem bilježi opis radnih procesa i građevinsku knjigu u kojoj bilježi i dokumentira mjerenja, sve faze izvršenog posla prema stavkama troškovnika i prema projektu.</t>
  </si>
  <si>
    <t>Izvođač je dužan, u okviru ugovorene cijene, ugraditi propisani adekvatan i prema Hrvatskim normama atestiran materijal. Građevni proizvod može se staviti na tržište, distribuirati i rabiti samo ako je dokazana njegova uporabljivost te ako je označen i popraćen tehničkim uputama u skladu sa Zakonom o građevnim proizvodima i propisima donesenim na temelju ovoga Zakona. Građevni proizvodi su uporabljivi ako njihova svojstva udovoljavaju bitnim zahtjevima za građevinu, a što se dokazuje Potvrdom (certifikatom) sukladnosti ili dobavljačevom Izjavom o sukladnosti. Građevni proizvodi za koje nisu donijeti tehnički propisi i norme ili bitno odstupaju od njih, uporabljivi su samo ako imaju Tehničko dopuštenje ili Svjedodžbu o ispitivanju.</t>
  </si>
  <si>
    <t xml:space="preserve">Izvođač je u okviru ugovorene cijene dužan izvršiti koordinaciju radova svih kooperanata na način da omogući kontinuirano odvijanje posla i zaštitu već izvedenih radova. Sva oštećenja nastala tijekom gradnje otklonit će izvođač o svom trošku.
Izvođač je dužan, u okviru ugovorene cijene, osigurati gradilište od djelovanja više sile i krađe.
</t>
  </si>
  <si>
    <t>Sav rad, materijal, pomoćni prostori, skladišta, kontejneri za gradilišno osoblje, sanitarni uređaji i ostalo vezano uz organizaciju građevinskih radova uključeni su u ugovorenu cijenu.</t>
  </si>
  <si>
    <t>Izvedeni radovi moraju u cijelosti odgovarati opisu u troškovniku, a u tu svrhu investitor i projektant imaju pravo od izvođača tražiti prije početka radova uzorke materijala i specifičnih sklopova (obloga, boja i sl.), koji se čuvaju u upravi gradilišta. Izvedeni radovi moraju odgovarati uzorcima u cijelosti.</t>
  </si>
  <si>
    <t>Jedinična cijena sadrži sve nabrojano kod opisa pojedine stavke. Pod cijenom materijala podrazumijeva se dobavna cijena materijala i to kako glavnog tako i pomoćnog, veznog i ostalih materijala. U tu cijenu uključeni su i transportni troškovi bez obzira na vrstu transportnog sredstva i udaljenost uključivo sa svim utovarima, istovarima i prijenosima kao i razne pomoćne konstrukcije-skele, radne podove (izrada, montaža i demontaža). Nadalje uključiti cijenu skladištenja, čuvanja i zaštite materijala sve do ugradbe ili primopredaje istog kao i ispitivanje materijala-ateste (originalne certifikate izrađene prema Hrvatskim propisima, te potrebna završna ispitivanja). Cijene pojedinih radova moraju sadržavati sve elemente koji određuju cijenu gotovog proizvoda, a u skladu s odredbama troškovnika i općih i tehničkih uvjeta. Ako izvođač sumnja u valjanost ili kvalitetu nekog propisanog materijala i drži da za takvu izvedbu ne bi mogao preuzeti odgovornost, dužan je o tome obavijestiti projektanta s obrazloženjem i dokumentacijom i to prije davanja ponude. Konačnu odluku donosi projektant u suglasnosti s nadzornim inženjerom i konzervatorskim nadzorom,a nakon proučenog prijedloga izvođača.</t>
  </si>
  <si>
    <t xml:space="preserve">U kalkulaciju rada treba uključiti sav potreban rad, kako glavni, tako i pomoćni i sav unutarnji transport bilo ručni bilo pomoću strojeva. Ujedno treba uključiti sav rad i materijal oko zaštite izvedenih radova i same građevine od štetnog utjecaja kiše, hladnoće i sl. kao i skladištenje i zaštitu svih elemenata skinutih s građevine koji će se naknadno ponovno ugraditi. Ukoliko u pojedinoj stavci troškovnika nije naveden način obračuna radova, tada se isti obračunava prema važećim građevinskim normama u Republici Hrvatskoj. </t>
  </si>
  <si>
    <t>Sve radove izvoditelj treba izvesti u skladu sa opisima iz troškovnika, nacrtima i detaljima izvedbe, općim i tehničkim uvjetima, te važećim standardima i tehničkim uvjetima za odgovarajuću vrstu radova, a obračunati u skladu sa važećim građevinskim normama. Ukoliko građevinske norme ne postoje za istu vrstu radova, treba se služiti tehničkim uvjetima za izvođenje odgovarajućih radova. U slučaju nesuglasica između građevinskih normi i tehničkih uvjeta, važeći su uvjeti obračuna i rada iz građevinskih normi.</t>
  </si>
  <si>
    <t>Davanjem ponude izvođač se obavezuje da će pravovremeno nabaviti sav materijal opisan u pojedinim stavkama troškovnika.</t>
  </si>
  <si>
    <t>Prije početka radova izvođač je dužan o svom trošku izraditi shemu organizacije gradilišta i plan izvođenja radova, a posebnu pažnju posvetiti organizaciji i uvjetima transporta i skladištenja građevinskog i instalacijskog materijala, smještaju građevinske mehanizacije, smještaju i opskrbi radne snage te odvozu svog otpadnog materijala na gradsko odlagalište.</t>
  </si>
  <si>
    <t>Pri radu treba obavezno primjenjivati sve potrebne mjere zaštite na radu, naročito zaštite od požara. Ukoliko nadzorni inženjer uoći da se ovih pravila izvoditelj doslovce ne pridržava može mu se zabraniti daljnji rad dok ga ne organizira u skladu s pravilima.</t>
  </si>
  <si>
    <t>Prilikom izvođenja radova, izvoditelj treba zaštititi sve susjedne plohe, dijelove konstrukcije i prethodno izvedene radove na prikladan način a u skladu sa pravilima zaštite na radu, tako da ne dođe do oštećenja gore navedenoga. Troškove zaštite treba izvoditelj uračunati u jediničnu cijenu.</t>
  </si>
  <si>
    <t>Ukoliko ipak dođe do oštećenja prethodno izvedenih radova za koje je odgovoran izvoditelj ili njegov kooperant, dužan je iste o svom trošku dovesti u stanje prije oštećenja ili naručiti iste radove kod drugog izvoditelja na svoj teret. Popravak treba izvesti u primarno određenom roku ili dogovorno.</t>
  </si>
  <si>
    <t>Osim navedenih općih uvjeta, za određene grupe radova vrijede posebne opće napomene kojih se zajedno sa ovim općim uvjetima treba pridržavati.</t>
  </si>
  <si>
    <t>PRIPREMNI RADOVI</t>
  </si>
  <si>
    <t>Izvođač je dužan prije početka radova sprovesti sve pripremne radove da se izvođenje može nesmetano odvijati. U tu svrhu izvođač je dužan detaljno proučiti investiciono tehničku dokumentaciju, te izvršiti potrebne računske kontrole. Potrebno je proučiti sve tehnologije izvedbe pojedinih radova radi optimalne organizacije građenja, nabavke materijala, kalkulacije i sl.</t>
  </si>
  <si>
    <t>MATERIJAL</t>
  </si>
  <si>
    <t>Pod tim nazivom se podrazumjeva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 (atesti).  Uzorke dostaviti projektantu na uvid i pismeni odabir najmanje 30 dana prije ugradbe.</t>
  </si>
  <si>
    <t>RAD</t>
  </si>
  <si>
    <t>U kalkulaciji rada treba uključiti sav rad, kako glavni, tako i pomoćni, te sav unutarnji transport. Ujedno treba uključiti sav rad oko zaštite gotovih konstrukcija i dijelova objekta od štetnog utjecaja vrućine, hladnoće i slično. Sva potrebna čišćenja, kod svih građevinskih i obrtničkih radova, u toku izvođenja, dnevno (nakon završetka rada) uključiti u jedinične cijene stavki, tj, neće se posebno plaćati.</t>
  </si>
  <si>
    <t>IZMJERE</t>
  </si>
  <si>
    <t>Ukoliko nije u pojedinoj stavci dat način obračuna radova, treba se izvođač u svemu  pridržavati propisa HRN-a za pojedinu vrstu rada, važečih prosječnih normi u građevinarstvu, uputa proizvođača materijala koji se upotrebljava ili ugrađuje, te uputa nadzorne službe naručitelja.</t>
  </si>
  <si>
    <t>OBRAČUN</t>
  </si>
  <si>
    <t>Ukoliko nije u pojedinoj stavci dat način obračuna radova, treba se u svemu pridržavati prosječnih normi u građevinarstvu.</t>
  </si>
  <si>
    <t>NOĆNI RAD</t>
  </si>
  <si>
    <t xml:space="preserve">Ukoliko je ugovoreni termin izvršenja objekta uključen i noćni rad, to se neće posebno izvođaču priznavati na ime naknade noćni rad, sve mora biti ukalkulirano u jediničnu cijenu. 
</t>
  </si>
  <si>
    <t>CIJENE</t>
  </si>
  <si>
    <t>U jediničnu cijenu rada izvođač treba obuhvatiti i slijedeće radove, koji se neće zasebno platiti kao naknadni rad, i to:</t>
  </si>
  <si>
    <t>-najamne troškove za posuđenu mehanizaciju, koju izvođač sam ne posjeduje, a potrebna mu je pri izvođenju rada,</t>
  </si>
  <si>
    <t xml:space="preserve">-sva ispitivanja materijala i ishođenje atesta (certifikata), </t>
  </si>
  <si>
    <t>-organizaciju prostorija i uvjeta zaštite na radu, zaštite od požara, te komfora i higijene zaposlenih,</t>
  </si>
  <si>
    <t xml:space="preserve"> čuvanje radilišta i gradilišta,</t>
  </si>
  <si>
    <t>-uskladištenje materijala i elemenata za obrtničke i instalaterske radove do njihove ugradbe,</t>
  </si>
  <si>
    <t>'-uređenje gradilišta po završetku rada, sa otklanjanjem svih otpadaka, šute, ostataka građevnog materijala, inventara.</t>
  </si>
  <si>
    <t>-  osiguranje radova kod osiguravajućeg društva.</t>
  </si>
  <si>
    <t>Nikakvi režijski sati niti posebne naplate po navedenim radovima neće se posebno priznati, jer sve ovo ima biti uključeno u jediničnu cijenu. Prema ovom uvodu, opisu stavaka i grupi radova treba sastaviti jediničnu cijenu za svaku stavku troškovnika.</t>
  </si>
  <si>
    <t>SKELE</t>
  </si>
  <si>
    <t>Sve vrste radnih skela, bez obzira na visinu, ulaze u jediničnu cijenu dotičnog rada.</t>
  </si>
  <si>
    <t>PONUDE</t>
  </si>
  <si>
    <t>Pod dobavom se podrazumijeva sav glavni (osnovni) materijal, sa svim transportima (fco gradilište, bez obzira na prijevozno sredstvo, svi utovari i istovari) i zavisnim troškovima.</t>
  </si>
  <si>
    <t>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</si>
  <si>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</si>
  <si>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Obaveza je izvođača provjeriti količine potrebnih materijala (prema projektu, nacrtima, detaljima, izmjeri i stanju na gradilištu i sl.), te naručiti i dobaviti potreban materijal prema vlastitom izračunu, izmjeri, procjeni i stvarnom stanju na gradilištu (ne prema količinama iz ovog troškovnika).</t>
  </si>
  <si>
    <t>NAKNADNI RADOVI</t>
  </si>
  <si>
    <t>Za naknadne radove čiji opisi se ne nalaze u troškovniku, a koji se imaju izvesti po nalogu nadzornog inženjera, obračun se vrši po stvarnim troškovima rada i materijala.</t>
  </si>
  <si>
    <t>Za naknadne radove čiji se opisi nalaze u ugovornom troškovniku primjenjivati će se ugovorne jedinične cijene.</t>
  </si>
  <si>
    <t>Sva odstupanja stvarno izvedenih količina u odnosu na količine predviđene projektantskim troškovima (+ ili -) obračunati će se prema stvarno izvršenim radovima što će se sporazumno riješiti između predstavnika izvođača i nadzornog inženjera odnosno investitora.</t>
  </si>
  <si>
    <t xml:space="preserve">Sav unutarnji i vanjski transport mora biti uključenu jedinične cijene svih grupa radova. </t>
  </si>
  <si>
    <t>Ovaj "Opći opis uz troškovnik" i svi “Opći uvjeti” (obračunsko-tehnički uvjeti i specifikacije) uz pojedine radove sastavni su dio troškovnika i moraju biti priloženi i ovjereni prilikom davanja ponude.</t>
  </si>
  <si>
    <t>Projekt interijera, tehnički opis i ovaj troškovnik čine cijelinu projekta. Izvođač je dužan proučiti sve navedene dijelove projekta te u slučaju nejasnoća prije davanja ponude tražiti objašnjenje od projektanta i iznijeti svoje primjedbe. Ukoliko se pokaže da su troškovničke stavke nedorečene, a nedorečenosti su jasno prikazane u projektnoj dokumentaciji, nepoznavanje crtanog dijela projekta i tehničkog opisa od strane ponuditelja/izvoditelja neće se prihvatiti kao razlog za opravdanje vantroškovničkih, nepredviđenih radova, te povećanja količina.</t>
  </si>
  <si>
    <t xml:space="preserve">Sve radove izvođač je dužan izvesti prema opisu pojedinih stavki troškovnika, općim i tehničkim uvjetima te prema detaljnim nacrtima. Sav materijal za gradnju i ugradnju mora biti propisane kvalitete te mora odgovarati opisu troškovnika i postojećim građevinskim propisima ali sve u okviru ponođene cijene. U slučaju da opis pojedine stavke nije dovoljno jasan, mjerodavna je samo uputa i tumačenje projektanta / nadzornog inženjera, o čemu se izvođač mora informirati već prilikom sastavljanja jedinične cijene. Sve mjere obavezno provjeriti u naravi. Sva kontrola vrši se bez posebne naplate. </t>
  </si>
  <si>
    <t>Izvođač je dužan čistiti gradilište barem tri puta tijekom građenja, a na kraju treba izvesti sva fina čišćenja što je obuhvaćeno i posebnom stavkom. Svi nekvalitetni radovi i materijali prema ocjeni Investitora i projektantskog nadzora imaju se otkloniti i zamijeniti ispravnima bez bilo kakve obveze za odštetu od strane investitora.</t>
  </si>
  <si>
    <t>Izvođač je dužan izraditi vremenski plan (gantogram) aktivnosti na gradilištu i njime odrediti dinamiku financiranja, dobave materijala i opreme i sl. Sve radove treba izvršiti u dogovoru s projektantom.</t>
  </si>
  <si>
    <t>Po završetku radova kvalitetu izvedenih radova treba izvoditelj ustanoviti zapisnički sa projektantskim nadzorom. Ukoliko se ustanovi da su radovi izvedeni nekvalitetno, izvoditelj je dužan iste ponovo izvesti u traženoj kvaliteti ili iste naručiti kod drugog izvoditelja, a sve u najkraćem dogovorenom roku i na svoj trošak.</t>
  </si>
  <si>
    <t>Izvođač i njegovi kooperanti dužni su svaki dio investiciono tehničke dokumentacije pregledati, te dati primjedbe na eventualne tehničke  probleme koji bi mogli prouzročiti slabiji kvalitet, postojanost ugrađenih elemenata ili druge štete. U protivnom biti će dužan ovakve štete sanirati o svom trošku. Naročitu pažnju kod toga treba posvetiti usaglašavanju građevinskih i instalaterskih nacrta. Ako ustanovi neke razlike u mjerama, nedostatke ili pogreške u podlogama, dužan je pravovremeno obavijestiti projektantski nadzor i odgovornog projektanta, te zatražiti rješenja.</t>
  </si>
  <si>
    <t>TROŠKOVNIK JE NAPRAVLJEN NA TEMELJU IZVEDBENOG PROJEKTA.</t>
  </si>
  <si>
    <t>NAMJEŠTAJ PO MJERI</t>
  </si>
  <si>
    <t xml:space="preserve">                Rade Končara 12, 52440 Poreč</t>
  </si>
  <si>
    <r>
      <t xml:space="preserve">                </t>
    </r>
    <r>
      <rPr>
        <sz val="14"/>
        <rFont val="Arial"/>
        <family val="2"/>
      </rPr>
      <t xml:space="preserve">                           </t>
    </r>
    <r>
      <rPr>
        <sz val="14"/>
        <rFont val="Arial"/>
        <family val="2"/>
      </rPr>
      <t xml:space="preserve">          </t>
    </r>
    <r>
      <rPr>
        <sz val="14"/>
        <rFont val="Arial"/>
        <family val="2"/>
      </rPr>
      <t xml:space="preserve">  TROŠKOVNIK </t>
    </r>
  </si>
  <si>
    <t xml:space="preserve">Jedinična cijena treba obuhvatiti: noćni rad, sav rad i materijal za izvedbu, sva potrebna podupiranja uokolo zahvata, rezgradnju materijala, radne skele, sav vertikalni i horizontalni transport rastresitog materijala dobivenog rušenjem i demontažom, odvoz na privremeni gradilišni deponij i/ili gradsku planirku – kako je to opisano u stavkama, čišćenje gradilišta i dovođenje javne površine u prvotno stanje. Potrebno je prije početka radova ispitati sve instalacije građevine te ih stručno zaštititi u skladu s propisima. </t>
  </si>
  <si>
    <t>RUŠENJE I DEMONTAŽA</t>
  </si>
  <si>
    <t>GRAĐEVINSKO OBRTNIČKI RADOVI</t>
  </si>
  <si>
    <t>GIPSKARTONSKI RADOVI</t>
  </si>
  <si>
    <t>Marija Jakelić dipl.ing.arh.</t>
  </si>
  <si>
    <t>ukupno</t>
  </si>
  <si>
    <t>PODOPOLAGAČKI RADOVI</t>
  </si>
  <si>
    <t>b.) Postava tapeta</t>
  </si>
  <si>
    <t xml:space="preserve">1. </t>
  </si>
  <si>
    <t>OPĆI UVJETI RUŠENJA I DEMONTAŽE</t>
  </si>
  <si>
    <t xml:space="preserve">Kod izvedbe radova demontaže i rušenja kompletan rad, kao i sav osnovni i pomoćni materijal, mora u svemu odgovarati važećim tehničkim propisima za pojedine vrste radova i važećim hrvatskim normama tj. propisanim tehničkim svojstvima, ocjenama sukladnosti i dokazima uporabljivosti građevnih proizvoda (prema Zakonu o građevnim proizvodima).
Prije davanja ponude izvođač treba proučiti troškovnik i izvedbeni projekt uključivo plan rušenja i demontaže, pregledati i provjeriti postojeće stanje, a sve kako bi mogao dati realnu cijenu radova rušenja i demontaže.
Prije početka rušenja i demontaže pojedinih elemenata, izvođač treba poduzeti sve HTZ mjere radi zaštite ljudi i okoline.
Nakon završetka pripremnih radova, rušenja će se na građevini izvoditi prema unaprijed dogovorenom redoslijedu s projektantom. 
Obveza izvođača je da sve radove na demontaži i rušenju izvodi pažljivo na način da ne ugrozi stabilnost predmetne građevine, kao i okolnih građevina. Sva rušenja, obijanja, razgradnje, bušenja, rezanja ili dubljenja treba izvoditi u pravilu ručnim alatom i s posebnom pažnjom. Sve demontaže treba izvoditi pažljivo kako ne bi došlo do nepotrebnog oštećivanja građevinskih i interijerskih elemenata koji zadržavaju oblik, položaj i namjenu.
</t>
  </si>
  <si>
    <t>Prije podnošenja ponude izvođač mora pregledati prostor koji je predmet projekta i potpuno se upoznati s postojećim stanjem.  Ponuda obuhvaća kompletno sva rušenja i demontaže, uključivo sve potrebne radove, skele, prijevoze, prijenose i transporte, odvoz, čišćenje, sva potrebna HTZ osiguranja, itd, do stanja opisanog stavkom ili nacrtom rušenja i demontaže te se nikakvi dodatni troškovi s tog naslova neće priznavati niti posebno plaćati.</t>
  </si>
  <si>
    <t>1.1.</t>
  </si>
  <si>
    <t>1.2.</t>
  </si>
  <si>
    <t>1.3.</t>
  </si>
  <si>
    <t>1.4.</t>
  </si>
  <si>
    <t xml:space="preserve"> - krevet s uzglavljem 170x200 cm</t>
  </si>
  <si>
    <t xml:space="preserve"> - krevet s uzglavljem 90x200 cm</t>
  </si>
  <si>
    <t xml:space="preserve"> - noćni ormarić 50x40x45 cm</t>
  </si>
  <si>
    <t xml:space="preserve"> - stolice</t>
  </si>
  <si>
    <t xml:space="preserve"> - klupica ispod kreveta</t>
  </si>
  <si>
    <t xml:space="preserve"> - foteljice cca 60x60 cm</t>
  </si>
  <si>
    <t xml:space="preserve"> - dvosjed cca 140x70 x70 cm</t>
  </si>
  <si>
    <t xml:space="preserve"> - stol niski cca 70x45x50 cm</t>
  </si>
  <si>
    <t xml:space="preserve"> - stol promjera 40 i visine 50 cm</t>
  </si>
  <si>
    <t xml:space="preserve"> - samostojeći stalak za TV</t>
  </si>
  <si>
    <t xml:space="preserve"> - zidna vješalica sa ogledalom, cca 100x180 cm</t>
  </si>
  <si>
    <t xml:space="preserve"> - iveral postolje za kofer cca 80x60x50 cm</t>
  </si>
  <si>
    <t xml:space="preserve"> - zrcalo iznad stola cca 70x70 cm</t>
  </si>
  <si>
    <t xml:space="preserve"> - samostojeća vješalica za odjeću</t>
  </si>
  <si>
    <t xml:space="preserve"> - iveral zaštita zida od kofera cca 80x30 cm</t>
  </si>
  <si>
    <t xml:space="preserve"> - zaštitne drvene kutne lajsne visine cca 110 cm</t>
  </si>
  <si>
    <t xml:space="preserve"> - skidanje dekor zavjese sa prozora</t>
  </si>
  <si>
    <t xml:space="preserve"> - skidanje lagane zavjese sa prozora</t>
  </si>
  <si>
    <t xml:space="preserve"> - skidanje karniše</t>
  </si>
  <si>
    <t xml:space="preserve"> - podna lampa</t>
  </si>
  <si>
    <t xml:space="preserve"> - stolna lampa</t>
  </si>
  <si>
    <t>m²</t>
  </si>
  <si>
    <t>m¹</t>
  </si>
  <si>
    <t xml:space="preserve"> - stol 120x60x75 cm sa zaštitnom staklenom pločom</t>
  </si>
  <si>
    <t xml:space="preserve"> - ormarić za minibar 60x60x75 cm sa zaštitnom staklenom pločom</t>
  </si>
  <si>
    <t xml:space="preserve"> -  samostojeći ormar 100x60x210 cm</t>
  </si>
  <si>
    <t xml:space="preserve"> - tepih</t>
  </si>
  <si>
    <t xml:space="preserve"> - kutne lajsne</t>
  </si>
  <si>
    <t xml:space="preserve"> - 145x60x230 cm</t>
  </si>
  <si>
    <t xml:space="preserve"> - 115x60x230 cm</t>
  </si>
  <si>
    <t xml:space="preserve">Pažljiva demontaža postojećih ugradbenih ormara te odvoz na lokalnu deponiju sa uključenim plaćanjem svih eventualnih taksi.  </t>
  </si>
  <si>
    <t>1.5.</t>
  </si>
  <si>
    <t xml:space="preserve">Pažljivo skidanje i demontaža postojećeg spuštenog armstrong stropa te odvoz na lokalnu deponiju sa uključenim plaćanjem svih eventualnih taksi. </t>
  </si>
  <si>
    <t xml:space="preserve"> - skidanje umetničih slika sa zidova</t>
  </si>
  <si>
    <t xml:space="preserve">Pažljivo iznošenje postojećeg namještaja smještajnih jedinica te odvoz i uredno skladištenje  na lokaciji koju odredi investitor uz obaveznu zaštitu od mehaničkog oštećenja ili nakupljana prašine.   </t>
  </si>
  <si>
    <t xml:space="preserve">Pažljivo uklanjanje postojećeg tepiha smještajnih jedinica te odvoz na lokalnu deponiju sa uključenim plaćanjem svih eventualnih taksi.  </t>
  </si>
  <si>
    <t>Skidanje tapeta sa zidova smještajnih jedinica</t>
  </si>
  <si>
    <t>RUŠENJE I DEMONTAŽA UKUPNO:</t>
  </si>
  <si>
    <t xml:space="preserve">2. </t>
  </si>
  <si>
    <t>2.1.</t>
  </si>
  <si>
    <t xml:space="preserve">Nabava materijala, doprema i montaža tipskih stropnih i zidnih revizijskih otvora. Revizije imaju nevidljiv zatvarački mehanizam, eloksirani aluminijski okvir sa ugrađenom odgovarajućom perforiranom pločom, te sigurnosnu kopču za sprječavanje naglog otvaranja. Pri ugradnji držati se smjernica i uputa proizvođača. Pozicija reviziskog otvora prema nacrtu spuštenog stropa ili uputi nadzorne službe. Debljina obloge (revizijskog otvora) 12,5 mm.
U stavku je uključen sav potreban rad i materijal, pomoćna sredstva, sve potrebne zaštite te čišćenje radnog mjesta po završetku radova za dovršenje stavke do potpune gotovosti.
</t>
  </si>
  <si>
    <t>Obračun po komadu.</t>
  </si>
  <si>
    <t>veličina 40x40 cm</t>
  </si>
  <si>
    <t>2.2.</t>
  </si>
  <si>
    <t>2.3.</t>
  </si>
  <si>
    <r>
      <t>Obračun po m</t>
    </r>
    <r>
      <rPr>
        <vertAlign val="superscript"/>
        <sz val="10"/>
        <rFont val="Arial"/>
        <family val="2"/>
        <charset val="238"/>
      </rPr>
      <t>2</t>
    </r>
    <r>
      <rPr>
        <sz val="10"/>
        <rFont val="Arial"/>
        <family val="2"/>
        <charset val="238"/>
      </rPr>
      <t xml:space="preserve"> stropa.</t>
    </r>
  </si>
  <si>
    <t>Nabava materijala, doprema i izrada unutarnjeg suhomontažnog spuštenog gipskartonskog stropa.  Jedinična cijena obuhvaća izradu spuštenog stropa sa metalnom tipskom potkonstrukcijom za ovjes stropa, oblaganjem sa GK-pločama d = 12,5 mm, bandažiranje i gletanje spojeva u kvaliteti Q2 kao pripremom za soboslikarsko-ličilačke radove s uključenom izvedbom prodora rasvjetnih tijela i svih opšava proboja, rubova i spojeva. 
U stavku je uključen sav potreban rad i materijal, pomoćna sredstva, sve potrebne zaštite te čišćenje radnog mjesta po završetku radova za dovršenje stavke do potpune gotovosti.</t>
  </si>
  <si>
    <t>Nabava materijala, doprema i izrada unutarnje suhomontažne gipskartonske bočne pasice spuštenog stropa visine cca 30 cm i maske za fancoil u sobi 613.  Jedinična cijena obuhvaća izradu spasice sa metalnom tipskom potkonstrukcijom, oblaganjem sa GK-pločama d = 12,5 mm, bandažiranje i gletanje spojeva u kvaliteti Q2 kao pripremom za soboslikarsko-ličilačke radove s uključenom izvedbom prodora i svih opšava proboja, rubova i spojeva. 
U stavku je uključen sav potreban rad i materijal, pomoćna sredstva, sve potrebne zaštite te čišćenje radnog mjesta po završetku radova za dovršenje stavke do potpune gotovosti.</t>
  </si>
  <si>
    <t>GIPSKARTONSKI RADOVI UKUPNO:</t>
  </si>
  <si>
    <t xml:space="preserve">3. </t>
  </si>
  <si>
    <t>SOBOSLIKARSKI RADOVI</t>
  </si>
  <si>
    <t xml:space="preserve">Soboslikarsko-ličilačke radove izvesti prema opisu u stavkama troškovnika po pravilima struke, primjenjivajući važeće propise i norme.  </t>
  </si>
  <si>
    <t xml:space="preserve">Unutarnji uljani premazi moraju biti postojani na svjetlo i otporni na pranje.  Podloga za sve radove mora biti u pravilu čista i bez prljavština.  </t>
  </si>
  <si>
    <t>3.1.</t>
  </si>
  <si>
    <r>
      <t>Obračun po m</t>
    </r>
    <r>
      <rPr>
        <vertAlign val="superscript"/>
        <sz val="10"/>
        <rFont val="Arial"/>
        <family val="2"/>
        <charset val="238"/>
      </rPr>
      <t>2</t>
    </r>
    <r>
      <rPr>
        <sz val="10"/>
        <rFont val="Arial"/>
        <family val="2"/>
        <charset val="238"/>
      </rPr>
      <t xml:space="preserve"> zida.</t>
    </r>
  </si>
  <si>
    <t>3.2.</t>
  </si>
  <si>
    <t>Bojanje unutarnjih zidova bojom za unutarnje radove (disperzivne boje).   Boja po izboru projektanta prema NCS ton karti (Pretpostavaka svijetlo siva boja).
Jedinična cijena uključuje priručnu skelu, sitne popravke površina, dvostruko gletanje, brušenje i kitanje, primer premaz, te dvostruki premaz završnom bojom u tonu po izboru projektanta.
U stavku je uključen sav potreban rad i materijal, pomoćna sredstva, sve potrebne zaštite te čišćenje radnog mjesta po završetku radova za dovršenje stavke do potpune gotovosti i prekrivenosti.</t>
  </si>
  <si>
    <t>Bojanje unutarnjih stropova bojom za unutarnje radove (disperzivne boje).   Bijela boja. 
Jedinična cijena uključuje priručnu skelu, sitne popravke površina, dvostruko gletanje, brušenje i kitanje, primer premaz, te dvostruki premaz završnom bojom u tonu po izboru projektanta.
U stavku je uključen sav potreban rad i materijal, pomoćna sredstva, sve potrebne zaštite te čišćenje radnog mjesta po završetku radova za dovršenje stavke do potpune gotovosti i prekrivenosti.</t>
  </si>
  <si>
    <t>3.3.</t>
  </si>
  <si>
    <t>a.) Nabava i dobava osnovnog materijala tapete  fco Hotel Bonavia</t>
  </si>
  <si>
    <t xml:space="preserve">Nabava, dobava i postava na projektom predviđeno mjesto zidne  tapete.  Paziti na vertikalno preklapanje traka i pratiti upute proizvođača. U stavku uključiti sve potrebne predradnje čišćenja  i impregnacije zida te materijal potreban za isto. </t>
  </si>
  <si>
    <t xml:space="preserve">Vinil zidna obloga tip GLAMORA SAFARI.
Težina 360 gr/m2.
Klasa negorivosti : Euro B-s1-d0 EN 13501-1, ASTM class A, E-84-15°
Izdržljivost: sukladno normi EN259-2
Test na svijetlo: BS EN20105/ISO EN 105-b02
Perivost: izuzetno otporno na trljanje EN 259-1 / EN 12956
Bio-Pruf: antibakterijska obrada koja spriječava zadržavanje i nastajanje mikroorganizama 
poput bakterija i/ili gljiva.
</t>
  </si>
  <si>
    <t>3.4.</t>
  </si>
  <si>
    <t xml:space="preserve">U cijenu je uključen sav potreban rad i materijal do potpune gotovosti. </t>
  </si>
  <si>
    <t xml:space="preserve">Štukatura se boja u zidnu crnu mat boju. </t>
  </si>
  <si>
    <t>Obračun po m1.</t>
  </si>
  <si>
    <t xml:space="preserve">Štukatura Noel&amp;Marquet, model WO2 wallstyl izrađene od HDPS visine 38 mm, debljine 18 mm. </t>
  </si>
  <si>
    <t>SOBOSLIKARSKI RADOVI UKUPNO:</t>
  </si>
  <si>
    <t xml:space="preserve">4. </t>
  </si>
  <si>
    <t>4.1.</t>
  </si>
  <si>
    <t>Obračun po m'.</t>
  </si>
  <si>
    <t>4.2.</t>
  </si>
  <si>
    <t xml:space="preserve">- ukupna visina: 8,0 mm </t>
  </si>
  <si>
    <t xml:space="preserve">- visina flora: 4,0 mm </t>
  </si>
  <si>
    <t>- ukupna težina: 2.700 g/m2</t>
  </si>
  <si>
    <t>- ukupna težina vlakna: 950 g/m2</t>
  </si>
  <si>
    <t>- aplikacija boje: Millitron</t>
  </si>
  <si>
    <t>- broj čvorova: 198.000 pr.m2</t>
  </si>
  <si>
    <t>- otpornost na habanje prema EN 1307: 33 (heavy use)</t>
  </si>
  <si>
    <t>- otporan na kotačiće: da</t>
  </si>
  <si>
    <t>- trajno antistatičan</t>
  </si>
  <si>
    <t>- izolacija udarnog zvuka: 26 dB</t>
  </si>
  <si>
    <t>- absorbcija zvuka: 0,25 aW</t>
  </si>
  <si>
    <t>- pogodan za podno grijanje</t>
  </si>
  <si>
    <t>- zapaljivost: Cfl-s1 prema EN 13501-1 odnosno B1 prema HR DIN 4102</t>
  </si>
  <si>
    <t>- certifikati: atest vatrootpornosti, contract certifikat, CE, EC, Green Label +, A+</t>
  </si>
  <si>
    <t>- zaštita od prljanja: da - ege soil protection</t>
  </si>
  <si>
    <t>Uključivo dobava i postava materijala, pribor,  te upotreba svih potrebnih alata i uređaja.</t>
  </si>
  <si>
    <t xml:space="preserve">PROIZVOD kao EGE CARPETS REFORM MEMORY ECOTRUST </t>
  </si>
  <si>
    <t>a.) Nabava i dobava osnovnog materijala tepiha  fco Hotel Bonavia</t>
  </si>
  <si>
    <t>b.) Postava tepiha</t>
  </si>
  <si>
    <t>PODOPOLAGAČKI RADOVI UKUPNO:</t>
  </si>
  <si>
    <t xml:space="preserve">5. </t>
  </si>
  <si>
    <t>STAKLARSKI RADOVI</t>
  </si>
  <si>
    <t xml:space="preserve">5.1. </t>
  </si>
  <si>
    <t>Obračun po m2.</t>
  </si>
  <si>
    <t>STAKLARSKI RADOVI UKUPNO</t>
  </si>
  <si>
    <t xml:space="preserve">6. </t>
  </si>
  <si>
    <t>6.1.</t>
  </si>
  <si>
    <t xml:space="preserve">Izrada, dostava i postava na projektom predviđeno mjesto DESNOG RADNOG STOLA SA ORMARIĆEM ZA MINIBAR dimenzije 185x60x77cm.
Stol se sastoji of gornje ploče, metalne noge i ormarića za minibar. Gornja ploča, fronta i bočnice ormarića furnirani medijapan 20mm, furnir američki orah 0,52mm, smjer godova horizontalno, mat poliuretan lak. </t>
  </si>
  <si>
    <t xml:space="preserve">Slaganje godova dogovoriti sa projektantom. 
Gornja ploča vidljive debljine 50mm, zapravo je 20mm  plus pojačanje od 10 cm po obodu sa 30mm medijapan pločom. 
Fronta ormarića se otvara sa skošenjem gornjeg brida fronte. </t>
  </si>
  <si>
    <t xml:space="preserve">Sav okov proivođač Blum, panti sa prigušivaćima za fronte.
Ormarić je sa stražnje strane uvučen 50mm i strane uz zid 20 mm u odnosu na gornju ploču za 20 mm. Točna dimenzija ormarića bit će definirana po odabiru minibara. </t>
  </si>
  <si>
    <t xml:space="preserve">Noga stola prema nacrtu od čelične ploče debljine 8mm plastificiranog u mat crnu boju sa strukturom, RAL po izboru projektanta. Nogu stola čini donji i gornji isječak elipse širine 30 mm povezan vertikalama širine 30 mm na 2 mjesta. Gornji isječak elipse debljine 8 mm se nastavlja po cijelom obodu gornje ploče.Vidi se u pogledima ispod ploče kao  crna intarzija debljine 8 mm. 
</t>
  </si>
  <si>
    <t>U cijeni stavke kompletan okov za funkcionalnu upotrebu.Sve prema shemi namještaja, pozicija D.1. Obračun po komadu, sve kompletno gotovo.</t>
  </si>
  <si>
    <t>6.2.</t>
  </si>
  <si>
    <t xml:space="preserve">Izrada, dostava i postava na projektom predviđeno mjesto LIJEVOG RADNOG STOLA SA ORMARIĆEM ZA MINIBAR dimenzije 185x60x77cm.
Stol se sastoji of gornje ploče, metalne noge i ormarića za minibar. Gornja ploča, fronta i bočnice ormarića furnirani medijapan 20mm, furnir američki orah 0,52mm, smjer godova horizontalno, mat poliuretan lak. </t>
  </si>
  <si>
    <t>U cijeni stavke kompletan okov za funkcionalnu upotrebu.Sve prema shemi namještaja, pozicija D.2. Obračun po komadu, sve kompletno gotovo.</t>
  </si>
  <si>
    <t>6.3.</t>
  </si>
  <si>
    <t xml:space="preserve">Izrada, dostava i postava na projektom predviđeno mjesto NOĆNOG STOLIĆA  dimenzije 63,5x52x50cm.
Stol tlocrtno ima oblik elipse. Stol se sastoji od gornje ploče debljine  i metalnog postolja. 
Gornja ploča furnirani medijapan 20mm, furnir američki orah 0,52mm, smjer godova horizontalno, mat poliuretan lak. Slaganje godova dogovoriti sa projektantom. Gornja ploča vidljive debljine 80mm, zapravo je 20mm  plus pojačanje od 60mm po obodu sa 30mm medijapan pločom. </t>
  </si>
  <si>
    <t xml:space="preserve">Postolje stola prema nacrtu od čelične ploče debljine 8mm plastificiranog u mat crnu boju sa strukturom, RAL po izboru projektanta. Postolje čine donji i gornji  elipsasti prsten širine 20 mm povezan vertikalama širine 20 mm na 4 mjesta.  Postolje stola je uvučeno u odnosu na gornju ploču za 5mm. </t>
  </si>
  <si>
    <t>Sve prema shemi namještaja, pozicija D.3. Obračun po komadu, sve kompletno gotovo.</t>
  </si>
  <si>
    <t>6.4.</t>
  </si>
  <si>
    <t xml:space="preserve">Izrada, dostava i postava na projektom predviđeno mjesto NOĆNOG STOLIĆA  dimenzije 56x52x50cm.
Stol tlocrtno ima oblik elipse. Stol se sastoji od gornje ploče  i metalnog postolja. 
Gornja ploča furnirani medijapan 20mm, furnir američki orah 0,52mm, smjer godova horizontalno, mat poliuretan lak. Slaganje godova dogovoriti sa projektantom. Gornja ploča vidljive debljine 80mm, zapravo je 20mm  plus pojačanje od 60mm po obodu sa 30mm medijapan pločom. </t>
  </si>
  <si>
    <t>Sve prema shemi namještaja, pozicija D.4. Obračun po komadu, sve kompletno gotovo.</t>
  </si>
  <si>
    <t>6.5.</t>
  </si>
  <si>
    <t>zrada, dostava i postava na projektom predviđeno mjesto OGLEDALA ZA PUNU FIGURU SA VJEŠALICAMA  dimenzije 80x180cm.
Ogledalo 4 mm debljine, elipsastog oblika sa fazetom 2 cm širine zaljepljeno je na furniranu medijpana ploču debljine 20 mm, furnir američki orah 0,52mm, smjer godova horizontalno, mat poliuretan lak. Slaganje godova dogovoriti sa projektantom.</t>
  </si>
  <si>
    <t>Dvije vješalice crne boje pričvršćene su na furniranu ploču. Vješalice kao Bemeta, NERO, 135006010.
Sve prema shemi namještaja, pozicija D.5. Obračun po komadu, sve kompletno gotovo.</t>
  </si>
  <si>
    <t xml:space="preserve">lijevo ogledalo </t>
  </si>
  <si>
    <t>desno ogledalo</t>
  </si>
  <si>
    <t>6.6.</t>
  </si>
  <si>
    <t>Izrada, dostava i postava na projektom predviđeno mjesto OGLEDALA ZA PUNU FIGURU SA VJEŠALICAMA  dimenzije 100x180cm.
Ogledalo 4 mm debljine, elipsastog oblika sa fazetom 2 cm širine zaljepljeno je na furniranu medijpana ploču debljine 20 mm, furnir američki orah 0,52mm, smjer godova horizontalno, mat poliuretan lak. Slaganje godova dogovoriti sa projektantom.</t>
  </si>
  <si>
    <t>Tri vješalice crne boje pričvršćene su na furniranu ploču. Vješalice kao Bemeta, NERO, 135006010.</t>
  </si>
  <si>
    <t>Sve prema shemi namještaja, pozicija D.6. Obračun po komadu, sve kompletno gotovo.</t>
  </si>
  <si>
    <t>6.7.</t>
  </si>
  <si>
    <t xml:space="preserve">Izrada, dostava i postava na projektom predviđeno mjesto ZAŠTITNOG ZIDNOG PANELA   dimenzije 80x40cm.
Panel zaobljenog oblika se vješa na zid iza sklopivog stalka za kofere. Panel od furnirane medijpan ploče debljine 20 mm, </t>
  </si>
  <si>
    <t>furnir američki orah 0,52mm, smjer godova horizontalno, mat poliuretan lak. Slaganje godova dogovoriti sa projektantom.
Sve prema shemi namještaja, pozicija D.7.  Obračun po komadu, sve kompletno gotovo.</t>
  </si>
  <si>
    <t>6.8.</t>
  </si>
  <si>
    <t>Izrada, dostava i postava na projektom predviđeno mjesto NISKOG STOLA  promjera 50cm, visine 45cm.
Stol tlocrtno okruglog oblika. Stol se sastoji od gornje staklene ploče  i metalnog postolja. 
Staklena ploča, kaljeni sivi planibel 8mm debljine.</t>
  </si>
  <si>
    <t xml:space="preserve">Postolje stola prema nacrtu od čelične ploče debljine 8mm plastificiranog u mat crnu boju sa strukturom, RAL po izboru projektanta. Postolje čine donji križ od kojeg dva kraka prelaze vertikalno u dvije nogice i spajaju se sa obučem na kojem leži staklena ploča. Gornji obruč, čelični lim 2 mm debljine, je u presjeku obrnuto slovo L 2x1cm. Postolje je uvučeno 5 mm u odnosu na staklenu ploču. </t>
  </si>
  <si>
    <t>Staklena ploča preko silikoskih suzica nalježe na obruč.
Sve prema shemi namještaja, pozicija D.8. Obračun po komadu, sve kompletno gotovo.</t>
  </si>
  <si>
    <t>6.9.</t>
  </si>
  <si>
    <t>Izrada, dostava i postava na projektom predviđeno mjesto NISKOG STOLA  promjera 40cm, visine 45cm.
Stol tlocrtno okruglog oblika. Stol se sastoji od gornje staklene ploče  i metalnog postolja. 
Staklena ploča, kaljeni sivi planibel 8mm debljine.</t>
  </si>
  <si>
    <t>Staklena ploča preko silikoskih suzica nalježe na obruč.
Sve prema shemi namještaja, pozicija D.9. Obračun po komadu, sve kompletno gotovo.</t>
  </si>
  <si>
    <t>6.10.</t>
  </si>
  <si>
    <t>Izrada, dostava i postava na projektom predviđeno mjesto TAPECIRANOG UZGLAVLJA ZA KREVET  dimenzija 287x120cm debljine cca 6-7cm.
Uzglavlje se sastoji od stražnje tapecirane ploče i prednje tapeciranje ploče.
Stražnja ploča, šperploča 1,8cm, obložena je tankom spužvom od 1cm dok je prednja šperploča debljine 1cm obložena spužvom debljine 4-5 cm.</t>
  </si>
  <si>
    <t>Tekstil za tapeciranje tip VERA FR  COL. 91. Sastav PES FR, težina  300 gr/m2
Dizajn štepanja prednje ploče prema nacrtu, kvadratična podjela sa slobodnim paspul rubom širine 2 cm po obodu prednje ploče.</t>
  </si>
  <si>
    <t xml:space="preserve"> Sve prema shemi namještaja, pozicija D.10. Obračun po komadu, sve kompletno gotovo.</t>
  </si>
  <si>
    <t>6.11.</t>
  </si>
  <si>
    <t>Izrada, dostava i postava na projektom predviđeno mjesto UGRADBENOG ORMARA  dimenzija 145x60x228cm.
Kompletni korpus ormara je od iverala Laneno antracit  F433 ST10, Egger.
Fronte ormara medijapan 18mm, polumat svijeli ton tople sive lak boje po NCS ton karti po izboru projektanta. Fronte ormara imaju plitku profilaciju širine 6mm, dubine 4mm.</t>
  </si>
  <si>
    <t>Sav okov proivođač Blum, panti sa prigušivaćima za fronte.
Ručkice za fronte Theta, razmak rupa 224mm, širina 287mm, sirovi orah, br.art. 103302178, Schachermayer.
Ovalna cijev za vješanje odječe ukljućena u stavku.</t>
  </si>
  <si>
    <t>Sve prema shemi namještaja, pozicija D.11. Obračun po komadu, sve kompletno gotovo.</t>
  </si>
  <si>
    <t>6.12.</t>
  </si>
  <si>
    <t>Izrada, dostava i postava na projektom predviđeno mjesto UGRADBENOG ORMARA  dimenzija 145x60x230cm.
Kompletni korpus ormara je od iverala Laneno antracit  F433 ST10, Egger.
Fronte ormara medijapan 18mm, polumat svijeli ton tople sive lak boje po NCS ton karti po izboru projektanta. 
Fronte ormara imaju plitku profilaciju širine 6mm, dubine 4mm.</t>
  </si>
  <si>
    <t>Sve prema shemi namještaja, pozicija D.12. Obračun po komadu, sve kompletno gotovo.</t>
  </si>
  <si>
    <t>6.13.</t>
  </si>
  <si>
    <t>Sve prema shemi namještaja, pozicija D.13. Obračun po komadu, sve kompletno gotovo.</t>
  </si>
  <si>
    <t>Izrada, dostava i postava na projektom predviđeno mjesto UGRADBENOG ORMARA  dimenzija 115x60x233cm.
Kompletni korpus ormara je od iverala Laneno antracit  F433 ST10, Egger.
Fronte ormara medijapan 18mm, polumat svijeli ton tople sive lak boje po NCS ton karti po izboru projektanta. Fronte ormara imaju plitku profilaciju širine 6mm, dubine 4mm.</t>
  </si>
  <si>
    <t>6.14.</t>
  </si>
  <si>
    <t>Sve prema shemi namještaja, pozicija D.14. Obračun po komadu, sve kompletno gotovo.</t>
  </si>
  <si>
    <t>Izrada, dostava i postava na projektom predviđeno mjesto UGRADBENOG ORMARA  dimenzija 108,6x60x210cm.
Kompletni korpus ormara je od iverala Laneno antracit  F433 ST10, Egger.
Fronte ormara medijapan 18mm, polumat svijeli ton tople sive lak boje po NCS ton karti po izboru projektanta. Fronte ormara imaju plitku profilaciju širine 6mm, dubine 4mm.</t>
  </si>
  <si>
    <t>6.15.</t>
  </si>
  <si>
    <t>Sve prema shemi namještaja, pozicija D.15. Obračun po komadu, sve kompletno gotovo.</t>
  </si>
  <si>
    <t>Izrada, dostava i postava na projektom predviđeno mjesto UGRADBENOG ORMARA  dimenzija 121x60x206cm.
Kompletni korpus ormara je od iverala Laneno antracit  F433 ST10, Egger.
Fronte ormara medijapan 18mm, polumat svijeli ton tople sive lak boje po NCS ton karti po izboru projektanta. Fronte ormara imaju plitku profilaciju širine 6mm, dubine 4mm.</t>
  </si>
  <si>
    <t>6.16.</t>
  </si>
  <si>
    <t>Izrada, dostava i postava na projektom predviđeno mjesto  ORMARA  dimenzija 100x60x210cm.
Kompletni korpus ormara je od iverala Laneno antracit  F433 ST10, Egger.
Fronte ormara medijapan 18mm, polumat svijeli ton tople sive lak boje po NCS ton karti po izboru projektanta. Fronte ormara imaju plitku profilaciju širine 6mm, dubine 4mm.</t>
  </si>
  <si>
    <t>Sve prema shemi namještaja, pozicija D.16. Obračun po komadu, sve kompletno gotovo.</t>
  </si>
  <si>
    <t>6.17.</t>
  </si>
  <si>
    <t>Izrada, dostava i postava na projektom predviđeno mjesto  ORMARA  dimenzija 175.5x60x210cm.
Kompletni korpus ormara je od iverala Laneno antracit  F433 ST10, Egger.
Fronte ormara medijapan 18mm, polumat svijeli ton tople sive lak boje po NCS ton karti po izboru projektanta. Fronte ormara imaju plitku profilaciju širine 6mm, dubine 4mm.</t>
  </si>
  <si>
    <t>Sve prema shemi namještaja, pozicija D.17. Obračun po komadu, sve kompletno gotovo.</t>
  </si>
  <si>
    <t>NAMJEŠTAJ PO MJERI UKUPNO</t>
  </si>
  <si>
    <t>7.</t>
  </si>
  <si>
    <t>TIPSKI NAMJEŠTAJ I OPREMA</t>
  </si>
  <si>
    <t>7.1</t>
  </si>
  <si>
    <t>7.3.</t>
  </si>
  <si>
    <t>7.2.</t>
  </si>
  <si>
    <t>Dobava i postava na projektom predviđeno mjesto tapecirane stolice. Stolica kao Almeco, Quebec wood,  dimenzije 56x54x86cm, visina sjedenja 50cm, tkanina Textum 9534 Deneris ( bež boja), nogice drvene crne mat boje, fiksna presvlaka. Obračun po komadu divana. Pozicija u projektu  E.4.  Fco Grand Hotel Bonavia, Rijeka</t>
  </si>
  <si>
    <t>Dobava i postava na projektom predviđeno mjesto tapeciranog taburea. Tabure kao SITS, Alex  promjer 64x38 cm, šifra E1416-1040-2S, tkanina Classic Velvet, color 5 grey, nogice no.160C black, fiksna presvlaka. Obračun po komadu. Pozicija u projektu  E.3.  Fco Grand Hotel Bonavia, Rijeka</t>
  </si>
  <si>
    <t>Dobava i postava na projektom predviđeno mjesto tapecirani lijevi chaiselongue kao SITS, NOVA  dimenzija 158x89x85 cm, šifra E1476-1200-4S, tkanina 2 kategorija SNEAK 5 gray, nogice no.145A metal black, skidiva presvlaka. Obračun po komadu. Pozicija u projektu  E.1.  Fco Grand Hotel Bonavia, Rijeka</t>
  </si>
  <si>
    <t>7.4.</t>
  </si>
  <si>
    <t>7.5.</t>
  </si>
  <si>
    <t>7.6.</t>
  </si>
  <si>
    <t>Dobava i postava na projektom predviđeno mjesto sklopivi stalak za kofere. Stalak  kao Stillcasa, kod.630A,   dimenzije 68x49x51cm, crne trake, kromirane metalne nogice. Obračun po komadu. Pozicija u projektu  E.5.  Fco Grand Hotel Bonavia, Rijeka</t>
  </si>
  <si>
    <t>Dobava i postava na projektom predviđeno mjesto koš za otpad. Koš kao Stillcasa, kod.580 N,   dimenzije promjer 24cm,visina 32cm. Koš od čeličnog lima plastificiran u crnu boju sa strukturom. Obračun po komadu. Pozicija u projektu  E.6.  Fco Grand Hotel Bonavia, Rijeka</t>
  </si>
  <si>
    <t>7.8.</t>
  </si>
  <si>
    <t>7.9.</t>
  </si>
  <si>
    <t>7.10.</t>
  </si>
  <si>
    <t>7.7.</t>
  </si>
  <si>
    <t>Odvoz, uramljivanje, dostava i vješanje postojećih umjetničkih slika iz hotela na projektom predviđeno mjesto. Rama sa staklom za dimenzije slika od 50x70cm do 90x90 cm. Obračun po komadu. Pozicija u projektu  E.10.  Fco Grand Hotel Bonavia, Rijeka</t>
  </si>
  <si>
    <t>TIPSKI NAMJEŠTAJ I OPREMA UKUPNO</t>
  </si>
  <si>
    <t>8.</t>
  </si>
  <si>
    <t>TEKSTILNA OPREMA</t>
  </si>
  <si>
    <t>8.1</t>
  </si>
  <si>
    <t xml:space="preserve">F.1.a. soba 607 - visina 2,56m </t>
  </si>
  <si>
    <t xml:space="preserve">F.1.c. soba 601 - visina 2,53m </t>
  </si>
  <si>
    <t xml:space="preserve">F.1.b. soba 605 - visina 2,56m </t>
  </si>
  <si>
    <t xml:space="preserve">F.1.d. soba 611 - visina 2,90m </t>
  </si>
  <si>
    <t xml:space="preserve">F.1.e. soba 612 - visina 2,96m </t>
  </si>
  <si>
    <t xml:space="preserve">F.1.f. soba 613 - visina 2,96m </t>
  </si>
  <si>
    <t xml:space="preserve">F.1.g. soba 617 - visina 2,96m </t>
  </si>
  <si>
    <t>8.2.</t>
  </si>
  <si>
    <t>Nabava, izrada, dostava i  postava na projektom predviđeno mjesto BLACKOUT ZASTORA za  smještajne jedinice, tkanina tip CLEANOPAC FR COL. 17, sastav 30 % Pes FR, 70 % Resinas Ing, težina 300 gr/m2. Tkanina negoriva.
Zastor se šiva na široku ukrasnu traku u naboru 150 %,donji rub zastora je dupli širine 8 cm.
Bočni rubovi zastora su dupli širine 2 cm.
Ovjes zastora na nove dvostruke vodilice. Vodilice također uključiti u cijenu. Obračun po m'. Pozicija u projektu  F.1.  Fco Grand Hotel Bonavia, Rijeka</t>
  </si>
  <si>
    <t>8.3.</t>
  </si>
  <si>
    <t xml:space="preserve">Nabava, izrada, dostava i  postava na projektom predviđeno mjesto PREKRIVAČA ZA KREVET. Tkanina tip UMBER 5262, sastav 100 % Pes, težina 300 gr/m2. Prekrivač punjen laganim poliesterskim punilom debljine 1 cm, te podstavljen pamučnom podstavom. Osnovna tkanina prelazi na naličje 5 cm te se spaja sa podstavom.
</t>
  </si>
  <si>
    <t>dimeznije prekrivača 100x250cm</t>
  </si>
  <si>
    <t>dimenzije prekrivača 100x170cm</t>
  </si>
  <si>
    <t>8.4.</t>
  </si>
  <si>
    <t>Obračun po komadu. Pozicija u projektu  F.3.  Fco Grand Hotel Bonavia, Rijeka</t>
  </si>
  <si>
    <t>Obračun po komadu. Pozicija u projektu  F.4.  Fco Grand Hotel Bonavia, Rijeka</t>
  </si>
  <si>
    <t>dimeznije jastuka 50x30cm</t>
  </si>
  <si>
    <t>dimeznije jastuka 50x50cm</t>
  </si>
  <si>
    <t>Nabava, izrada, dostava i  postava na projektom predviđeno mjesto DEKORATIVNOG JASTUKA ZA SOBE. Tkanina tip UMBER 5262,
sastav 100 % Pes, težina 300 gr/m2.
Ispuna jastuka od poliesterskih antialergetskih kuglica u bijelom pamučnom plaštu.
Navlaka od dekorativne tkanine tip Umber 5262 sa skirvenim patent zatvaračem u donjem rubu.</t>
  </si>
  <si>
    <t>Prekrivač na licu ima ukrasni štep okolo na okolo, uvučen 5 cm od vanjskog ruba.
Prekrivač prekriva cca. 1/2 gornje površine madraca, širina prekrivača 100 cm,dužina 250  i 170 cm. Obračun po komadu. Pozicija u projektu  F.2.  Fco Grand Hotel Bonavia, Rijeka</t>
  </si>
  <si>
    <t xml:space="preserve">Nabava, izrada, dostava i  postava na projektom predviđeno mjesto NAVLAKA ZA POSTOJEĆI OKVIR KREVETA. Tkanina tip VERA FR  COL. 91
Sastav PES FR, težina  300 gr/m2
Postojeći okvir kreveta potrebno je potrebno obložiti spuzvom debljine 2 cm te zatvoriti žuticom. 
Na tako pripremljen okvir postavlja se navlaka koja je napravljena na čičak (mogučnost skidanja i pranja) 
od tkanine tip Vera.Točnu mjeru okvira uzeti u naravi.
</t>
  </si>
  <si>
    <t>dimenzije okvira 176x 206 x 25cm</t>
  </si>
  <si>
    <t>dimenzije okvira 166x 206 x 25cm</t>
  </si>
  <si>
    <t>dimenzije okvira 96x 206 x 25cm</t>
  </si>
  <si>
    <t>TEKSTILNA OPREMA UKUPNO</t>
  </si>
  <si>
    <t xml:space="preserve"> - smještajne jedinice C.1.</t>
  </si>
  <si>
    <t>Nabava, dobava i postava na projektom predviđeno mjesto zidnih štukatura smještajnih jedinica prema shemi zrcala unutar štukature C.1.</t>
  </si>
  <si>
    <t>Dobava i postava zidnih zrcala debljine 4 mm koja se lijepe direktno na zid,  unutar štukature, prema shemi zrcala unutar štukature C.1. i C.2.</t>
  </si>
  <si>
    <t>Lokacija: Dolac 4, Rijeka, k.č.4079 , k.o. Stari Grad</t>
  </si>
  <si>
    <t>Ivica Jelić mag.ing.arch.</t>
  </si>
  <si>
    <t>Dobava i postava na projektom predviđeno mjesto ŽARDINJERE za balkon sobe 617. Žardinjera kao  Vondom, Easy bowl promjer 60 visna 55cm. Boja antracit. Obračun po komadu. Pozicija u projektu  E.9.  Fco Grand Hotel Bonavia, Rijeka</t>
  </si>
  <si>
    <t>Dobava i postava na projektom predviđeno mjesto STOLICE za balkon sobe 617. Stolica kao Almeco Pavese,   dimenzije promjer 56x62x84cm. Metalna stolica plastificirans u crnu boju sa strukturom. Jastuk za sjediste i naslon uključeni u stavku. Obračun po komadu. Pozicija u projektu  E.7.  Fco Grand Hotel Bonavia, Rijeka</t>
  </si>
  <si>
    <t>Dobava i postava na projektom predviđeno mjesto STOLA za balkon sobe 617.Stol kao  Almeco kod.44AL,   dimenzije promjer 70cm,visina 75cm. Metalni stol  plastificiran u crnu boju sa strukturom. Obračun po komadu. Pozicija u projektu  E.8.  Fco Grand Hotel Bonavia, Rijeka</t>
  </si>
  <si>
    <t>ZA PREUREĐENJE SEDAM SMJEŠTAJNIH JEDINICA</t>
  </si>
  <si>
    <t>Dobava i postava trajno antistatične tekstilne podne obloge u rolama.</t>
  </si>
  <si>
    <t>Tekstilna podna obloga mora biti sljedećih karakteristika:</t>
  </si>
  <si>
    <t>- dimenzije role: 400 cm</t>
  </si>
  <si>
    <t>- tip tkanja: 1/12 taftani strukturirani bukle</t>
  </si>
  <si>
    <t>- vrsta vlakna: 100% reciklirani Econyl poliamid PA6</t>
  </si>
  <si>
    <t>- vrsta backinga: tkani tekstil</t>
  </si>
  <si>
    <t>- otpornost boje na svijetlo: &gt;5</t>
  </si>
  <si>
    <t>- otpornost boje na mokro i suho pranje: &gt;3-4</t>
  </si>
  <si>
    <t xml:space="preserve">Role se punoplošno lijepe ljepilom prema preporuci proizvođača. </t>
  </si>
  <si>
    <t>-  boja po izboru projektanta</t>
  </si>
  <si>
    <t>Dobava i izrada izravnavajućeg sloja  na već suhi (maksimalna dozvoljena vlažnost estriha prema DIN 18560 je 2,0 % CM ), očišćeni i predpremazom obrađeni cementni estrih.</t>
  </si>
  <si>
    <t>Dopuštene su granične vrijednosti</t>
  </si>
  <si>
    <t>neravnina gotove podloge prema</t>
  </si>
  <si>
    <t>DIN 18202 mjerena na razmaku od</t>
  </si>
  <si>
    <t>0,1 m - 2 mm, 1m - 4mm, 4m - 10 mm</t>
  </si>
  <si>
    <t>10 m - 12 mm, 15 m - 15 mm.</t>
  </si>
  <si>
    <t>4.3.</t>
  </si>
  <si>
    <t xml:space="preserve">Dobava i postava sokl letvice od lakiranog MDFa ADDE M60/10 visine 60mm, debljine 10mm.
Boja po izboru projektanta.
Uključivo dobava i postava materijala, pribor,  te upotreba svih potrebnih alata i uređaja.Unutarnji i vanjski kut na kant rezati uz pomoć originalnog tipskog alata.
U cijenu uključen sav potreban rad i materijal do potpune gotovosti.
Obračun prema postavljenoj količini.   </t>
  </si>
  <si>
    <t>a.) Nabava i dobava osnovnog materijala sokla  fco Hotel Bonavia</t>
  </si>
  <si>
    <t>b.) Postava sokla</t>
  </si>
  <si>
    <t xml:space="preserve">Građevina: Preuređenje 7 smj.jedinica i recepcije Hotela Bonavia u Rijeci, </t>
  </si>
  <si>
    <t>A.1</t>
  </si>
  <si>
    <t>1</t>
  </si>
  <si>
    <t>Osiguranje beznaponskog stanja u zoni obuhvata radova, te osiguranje gradilišnog priključka za izvođaće radova preko atestiranog gradilišnog ormara - obraćun za 7 soba</t>
  </si>
  <si>
    <t>kpl</t>
  </si>
  <si>
    <t>Demontaža postojećih rasvjetnih armatura zidnih i stropnih, grupiranje istih te predaja investitoru ili odvoz na deponiju i zbrinjavanje istih</t>
  </si>
  <si>
    <t>Demontaža postojećih priključnica i prekidaća u prostorima smještajne jedinice, grupiranje te skladištenje, isti se dijelomično nanovo koriste. Obraćun po smještanoj jedinici</t>
  </si>
  <si>
    <t>Zapisničko isključivanje vatrodojave u zoni obuhvata radova, demontaža javljača i iskladištenje istih do završetka radova - isti se ponovo montiraju.</t>
  </si>
  <si>
    <t>Drmontaža postojećeg razvodnok podžbuknog ormarića 12 modula kpl s označavanjem kablova i sortiranjem modula. Na mijesto postojećeg se ugrađuje 24 modulni razvodni ormar radi proširenja</t>
  </si>
  <si>
    <t>Demontaža postojećih AP-ova, skladištenjenje do ponovne montaže.</t>
  </si>
  <si>
    <t>Po demontaži sve opreme ispitivanje i označavanje postojećih instalacija radi utvrđivanja strujnih krugova i načina vezivanja postojećih instalacija. Označavanje svih strujnih krugova te ucrtavanje u podlogu te anuliranje i demontaža nepotrebnih i dotrajalih kablova</t>
  </si>
  <si>
    <t>h</t>
  </si>
  <si>
    <t>Nepredvidjeni radovi - priznaju se samo po ovijeri nadzornog inženjera i upisu u dnevniok radova</t>
  </si>
  <si>
    <t>paušal</t>
  </si>
  <si>
    <t>A.2</t>
  </si>
  <si>
    <t>ORMARI , KABELI I VODOVI</t>
  </si>
  <si>
    <t>Dobava nadgradnog razdijelnika kao ABB PVC ugradni komplet opremljen s oznakama, sabirnicama i ožičenjem. Ormar se sastoji od Mrežnog i agregatskog polja. Sva oprema minimalno 10 kA . U ormar se montiraju Adrieelectronic</t>
  </si>
  <si>
    <t>Dobava materijala, i ugradnja u zid (uračunati štemanje otvora), izrada i spajanje razdjelnika sobe tipa A, ugradnog tipa, 24 (2x12) modula, zaštite IP40, kućište od samogasive plastike, s bravicom s tipskim ključem i opremom prema specifikaciji. U jediničnu cijenu razdjelnika uračunati sav potreban rad i materijal. Kućište razdjelnika i oprema u njima koja se ugrađuje je proizvod "ABB. U ormar postaviti jednopolnu shemu zalijepljenu na kućište ormarića. Uz isporuku ormara dostaviti i izjavu o sukladnosti i protokkol o ispitivanju.  Sva opreme minimalno 10kA</t>
  </si>
  <si>
    <t>zaštitni uređaj diferencijalne struje 25/0,03A, 2p</t>
  </si>
  <si>
    <t>sklopnik 25A/1p, špula 230V</t>
  </si>
  <si>
    <t>jednopolni automatski osigurač B16A, B16A,</t>
  </si>
  <si>
    <t>jednopolni automatski osigurač B10A, B16A,</t>
  </si>
  <si>
    <t xml:space="preserve">jednopolni automatski osigurač B6, </t>
  </si>
  <si>
    <t>jednopolna sabirnica za automatske osigurače, N, Nagr i PE sabirnice, ožičenje, natpisi, tuljci, jednopolna shema zalijepljena na plastificiranoj foliji na kućištu ormara, Izjava o sukladnosti i Protokol o ispitivanju.</t>
  </si>
  <si>
    <t>komplet</t>
  </si>
  <si>
    <t>Napomena: U razdjelnik se montira kontroler "inteligentne sobe". Dobava kontrolera specificirana je zasebno.</t>
  </si>
  <si>
    <t>dobava materijala i izrada prema jednopolnoj shemi</t>
  </si>
  <si>
    <t>ugradnja i spajanje na el. instalaciju</t>
  </si>
  <si>
    <t>EL. INSTALACIJSKI MATERIJAL U SOBAMA</t>
  </si>
  <si>
    <t/>
  </si>
  <si>
    <t>Dobava, isporuka i ugradnja kompleta koji se sastoji od sljedećih elemenata:</t>
  </si>
  <si>
    <t>- podžbukne montažne kutije za 3 modula,   VIMAR, serija Idea V71303 ili jednakovrijedan proizvod</t>
  </si>
  <si>
    <t>- nosača elemenata za 2 modula,   VIMAR, serija Idea 16722 ili jednakovrijedan proizvod</t>
  </si>
  <si>
    <t>- utičnica sa zaštitnim kontaktom, monofazne, 16A/250V   VIMAR, serija Idea 16209 ili jednakovrijedan proizvod</t>
  </si>
  <si>
    <t>- ukrasnog poklopca  od polimera za 3 modula   VIMAR, serija Idea classica 16743.15 ili jednakovrijedan proizvod</t>
  </si>
  <si>
    <t>dobava</t>
  </si>
  <si>
    <t>montaža</t>
  </si>
  <si>
    <t>- podžbukne montažne kutije za 4 modula,   VIMAR, serija Idea V71304 ili jednakovrijedan proizvod</t>
  </si>
  <si>
    <t>- nosača elemenata za 4 modula,   VIMAR, serija Idea 16714 ili jednakovrijedan proizvod</t>
  </si>
  <si>
    <t>- ukrasnog poklopca  od polimera za 4 modula   VIMAR, serija Idea classica 16744.15 ili jednakovrijedan proizvod</t>
  </si>
  <si>
    <t>- podžbukne montažne kutije za 6 modula,   VIMAR, serija Idea V71306 ili jednakovrijedan proizvod</t>
  </si>
  <si>
    <t>- nosača elemenata za 6 modula,   VIMAR, serija Idea 16716 ili jednakovrijedan proizvod</t>
  </si>
  <si>
    <t>- USB adapter   VIMAR, serija Idea 16368 ili jednakovrijedan proizvod</t>
  </si>
  <si>
    <t>- konverter TOBSUN 24V/5V DC (za napajanje USB-a)</t>
  </si>
  <si>
    <t>- tipkalo 10 A/250V   VIMAR, serija Idea 16080 ili jednakovrijedan proizvod</t>
  </si>
  <si>
    <t>- ukrasnog poklopca  od polimera za 6 modula   VIMAR, serija Idea classica 16746.15 ili jednakovrijedan proizvod</t>
  </si>
  <si>
    <t>- podžbukne montažne kutije okrugle,   VIMAR, serija Idea V71001 ili jednakovrijedan proizvod</t>
  </si>
  <si>
    <t>- nosača elemenata za 1 modul,   VIMAR, serija Idea 14601 ili jednakovrijedan proizvod</t>
  </si>
  <si>
    <t>- ukrasnog poklopca  od polimera za 1 modula   VIMAR, serija Idea classica 17097.15 ili jednakovrijedan proizvod</t>
  </si>
  <si>
    <t>- podžbukne montažne kutije za 5 modula,   VIMAR, serija Idea V71305 ili jednakovrijedan proizvod</t>
  </si>
  <si>
    <t>- nosača elemenata za 5 modula,   VIMAR, serija Idea 16715 ili jednakovrijedan proizvod</t>
  </si>
  <si>
    <t>- utičnice sa zaštitnim kontaktom, monofazne, 16A/250V   VIMAR, serija Idea 16209 ili jednakovrijedan proizvod</t>
  </si>
  <si>
    <t>- tipkalo 10 A/250V s tinjalicom,   VIMAR, serija Idea 16080.F ili jednakovrijedan proizvod</t>
  </si>
  <si>
    <t>- adapter za R&amp;M modul   VIMAR 16365C ili jednakovrijedan proizvod</t>
  </si>
  <si>
    <t>- modul REAL10 cat 6 1xRJ45 cat 6 UTP</t>
  </si>
  <si>
    <t>- ukrasnog poklopca  od polimera za 5 modula   VIMAR, serija Idea classica 16745.15 ili jednakovrijedan proizvod</t>
  </si>
  <si>
    <t>- nosača elemenata za 3 modula,   VIMAR, serija Idea 16713 ili jednakovrijedan proizvod</t>
  </si>
  <si>
    <t>- modul REAL10cat 6 1xRJ45 cat 6 UTP</t>
  </si>
  <si>
    <t xml:space="preserve"> - modul završna antenska utičnica</t>
  </si>
  <si>
    <t>A3</t>
  </si>
  <si>
    <t>RASVJETA U SOBAMA</t>
  </si>
  <si>
    <t>Dobava i ugradnja svjetiljki. U jediničnu cijenu uračunati sav potreban rad, materijal, pribor za montažu i izvor svjetlosti. Za ugradne svjetiljke uračunati i izradu otvora u gipsu.</t>
  </si>
  <si>
    <t xml:space="preserve">Dobava i postava na projektom predviđeno mjesto zidne lampa za uzglavlje. Lampa  kao Zambelis lights, H63 zidna lampa, promjer baze 8cm, dimenzije  cijevi 2,9x9,5cm. Baza i cijev mjedne boje, fleksibilni kabel crne boje . Obračun po komadu. Pozicija u projektu  G.1.   fco Grand  Hotel Bonavia, Rijeka. Lampa LeD s ispravljačem i prekidaćem
</t>
  </si>
  <si>
    <t>Dobava i postava na projektom predviđeno mjesto stolne lampe. Stolna lampa kao Frandsen,SILK table lamp, dimenzije h56xØ20cm. Postolje metalno u boji mjedi, ovalno sjenilo mat  bijelo staklo. Obračun po komadu. Pozicija u projektu  G.2.   fco Grand  Hotel Bonavia, Rijeka. U sklopu Lampe potrebno isporučiti i LED žarulju</t>
  </si>
  <si>
    <t>Dobava i postava na projektom predviđeno mjesto zidne lampe. Podna lampa kao Frandsen,SILK floor lamp, dimenzije h150xØ22cm. Postolje metalno u boji mjedi, ovalno sjenilo mat bijelo staklo. Obračun po komadu. Pozicija u projektu  G.3.   fco Grand  Hotel Bonavia, Rijeka.   U sklopu Lampe potrebno isporučiti i LED žarulju</t>
  </si>
  <si>
    <t>Dobava i postava na projektom predviđeno mjesto zidne lampe. Lampa  kao Zambelis lights, !80021 wall light,  dimenzija h15x13cm. Lampa izrađena od betona, boja natur beton. Obračun po komadu. Pozicija u projektu  G.4.   fco Grand  Hotel Bonavia, Rijeka.  IZVOR SVJETLOSTI LED</t>
  </si>
  <si>
    <t xml:space="preserve">Dobava, ugradnja i spajanje  - ugradno rasvjetno tijelo Nexia Tolva_s cod 00293-0H60 snage 6w 760lm 2700k Ra90+ dubina za ugradnju 75mm fi 58mm IP44  230V </t>
  </si>
  <si>
    <t>A4</t>
  </si>
  <si>
    <t>INTELIGENTNA SOBA</t>
  </si>
  <si>
    <t xml:space="preserve">Dobava, spajanje i puštanje u pogon  SOBNE PODSTANICE "SK" tip AE9M3, dimenzija standardnih 9 modula. Montira se u sobni razdjelnik dimenzija 2x12 modula ili 3x12 modula. Podstanica mora omogućavati slijedeće funkcije (minimum):
 - priključivanje čitača bezkontaktne kartice (transpondera)
  sa signalizacijama: Gost u sobi, Ne smetaj, Poziv sobarici
 - priključivanje odlagača kartice (transpondera) koji se aktivira samo u slučaju kad se deponira registrirana sobna kartica
 - priključivanje sobne konzole za regulaciju temperature, sa tipkama za namještanje klime, “Ne smetaj”, “Poziv sobarici”, prikazima kratkih poruka na displayu, uz zvučne signalizacije (beeper) za “Nazovi Recepciju”, “Sobarica pred vratima” itd.
  - priključivanje svih svjetala sobe (i dobrodošlica) 230VAC i 24 VAC
  - priključivanje ventilokonvektora - 3 brzine 2 ventila 230V 50Hz
 - priključivanje elektromagnetskog prihvatnika, izlaz 12V, 1,5A DC (mora biti DC – istosmjerni napon da se izbjegne brujanje)
  - priključivanje  dodatnih tipki za upravljanje svjetlom  dobrodošlice i sobe
 - priključivanje elektromagnetskog ventila na toplovodnim radijatorima </t>
  </si>
  <si>
    <t xml:space="preserve"> priključivanje  master tipki za gašenje sve rasvjete sobe (2 kom)  - priključivanje magnetskog kontakta vrata
 - priključivanje magnetskih kontakata prozora
 - priključivanje sonde za mjerenje sobne temperature
 - priključivanje sonde grijanja kupaonice
 </t>
  </si>
  <si>
    <t xml:space="preserve">Podstanica mora imati odvojene ulaze za napajanje potrošača   i elektronike, kako bi se u slučaju nestanka mrežnog napajanja, preko agregatskog napona omogućile funkcije ulaska u sobu i komunikacije sa softwareom na recepciji, na kojem treba postojati signalizacija da je ispalo glavno napajanje te sobe.
</t>
  </si>
  <si>
    <t>ugradnja i spajanje ožičenja</t>
  </si>
  <si>
    <t xml:space="preserve">parametriranje </t>
  </si>
  <si>
    <t xml:space="preserve">Dobava, montaža i spajanje čitača bezkontaktne kartice-transpondera sa signalnim lampicama Gost u sobi, Ne smetaj, Poziv Sobarici tip CRRFID3. </t>
  </si>
  <si>
    <t xml:space="preserve">Dobava magnetnog kontakta i magneta za vrata (ulaz u sobu i terasu). Kad su vrata zatvorena, kontakt je zatvoren.                 </t>
  </si>
  <si>
    <t xml:space="preserve">Dobava električne brave 12V DC, (elektroprihvatnika). Odgovarajući prihvatni lim i opremu za  vrata dobavlja i ugrađuje  dobavljač stolarije. Brava i cilindar trebaju biti namijenjeni ulaznim vratima hotelske sobe (dodatni sigurnosni jezičac, zatvaranje iznutra sa antipanik funkcijom). Brava se dobavlja u sklopu ove stavke i isporučuje izvođaču stolarije koji je ugrađuje u vrata u tvornici gdje se proizvode vrata.  </t>
  </si>
  <si>
    <t>Dobava, montaža i spajanje odlagača bezkontaktne kartice-transpondera tip CDRFID1, prepoznaje transponder, ne aktivira se običnom karticom komplet s PIR senzorom proizvođača Vimar.     Sve komplet u p/ž kutiji 4 modula i nosačem modula sa završnom maskom sive boje.</t>
  </si>
  <si>
    <t xml:space="preserve">Dobava, montaža i spajanje sobne upravljačke konzole RC3, sa tipkama za regulaciju i  isključenje klime, “Ne smetaj”, “Poziv Sobarici”, displayem i zvučnom signalizacijom (beeper). </t>
  </si>
  <si>
    <t xml:space="preserve">Dobava, montaža i spajanje SOS poteznog tipkala u kupaonicama. </t>
  </si>
  <si>
    <t>Dobava bezkontaktnih kartica sa tiskanim slikovnim uputstvom na jednoj strani i s logom tvrtke u više boja s druge strane.</t>
  </si>
  <si>
    <t xml:space="preserve">Instalacija i konfiguriranje  pripadajućeg softwaera "inteligentne sobe" sa programiranjem i svim potrebnim radnjama do punog funkcioniranja sustava i  to:                                                
 -Programski paket Inteligentna soba                                   
 -Konverter optoizoliran  RS232/485                                     
 -Encoder bezkontaktnih kartica                                    
kontrola sustava svake sobe pojedinačno izrada potrebne dokumentacije s uputstvima za uporabu – školovanje  osoblja  </t>
  </si>
  <si>
    <t>A5</t>
  </si>
  <si>
    <t>KABELI U SOBAMA</t>
  </si>
  <si>
    <t xml:space="preserve">Dobava i uvlačenje kabela u plastične cijevi koje se polažu između stijenki od gipsa ili u šliceve koje je potrebno iskopati u podu ili zidu. </t>
  </si>
  <si>
    <t>PP-Y 3x2,5 mm2 (kupaonica)</t>
  </si>
  <si>
    <t xml:space="preserve">m </t>
  </si>
  <si>
    <t>PP-Y 3x1,5 mm2 (rasvjeta, utičnice)</t>
  </si>
  <si>
    <t>PP-Y 5x1,5 mm2 (brzine ventilokonvektor)</t>
  </si>
  <si>
    <t>PP/L 2x0,75 mm2 (ventili ventilokonvektor)</t>
  </si>
  <si>
    <t>LiYY 3x0,5 (master tipkalo)</t>
  </si>
  <si>
    <t>LiYY 2x0,5 (magneti, el.brava, tipkala, senzor podnog grijanja )</t>
  </si>
  <si>
    <t>LyCyY 2x0,5 TP komunikacija</t>
  </si>
  <si>
    <t>telefonski kabel 8x0,14 (čitač kartice, termostat)</t>
  </si>
  <si>
    <t>telefonski kabel 6x0,14 (držač kartice)</t>
  </si>
  <si>
    <t xml:space="preserve"> UTP 650 MHz kabel kategorije 6, s LSOH izolacijom, certificiran od min. 2 neovisna laboratorija, 4x2x0,55 </t>
  </si>
  <si>
    <t>P-Y 1x6 mm2</t>
  </si>
  <si>
    <t>A6</t>
  </si>
  <si>
    <t>OSTALI MATERIJAL I RADOVI U SOBAMA</t>
  </si>
  <si>
    <t xml:space="preserve">Dobava i ugradnja plastičnih samogasivih cijevi koje se polažu na stijenke od gipsa ili u šliceve koje je potrebno iskopati u postojećim zidovima (u jediničnu cijenu uračunati i kopanje šliceva u ab zidovima i stropovima). Cijevi su za kabele  rasvjete i  utičnice. U jediničnu cijenu uračunati i štemanje šliceva i izradu proboja kroz zidove po potrebi. Cijevi su vanjskog promjera 20 mm. </t>
  </si>
  <si>
    <t>m</t>
  </si>
  <si>
    <t xml:space="preserve">Dobava i ugradnja plastičnih samogasivih cijevi koje se polažu na stijenke od gipsa ili u šliceve koje je potrebno iskopati u postojećim zidovima (u jediničnu cijenu uračunati i kopanje šliceva u ab zidovima i stropovima). Cijevi su za instalaciju inteligentne sobe i UTP kabele. U jediničnu cijenu uračunati i štemanje šliceva i izradu proboja kroz zidove po potrebi. Cijevi su vanjskog promjera 16 mm. </t>
  </si>
  <si>
    <t>Spajanje uređaja. Uračunati sav potreban materijal i rad:</t>
  </si>
  <si>
    <t>ventilator u kupaonici</t>
  </si>
  <si>
    <t>ventilkonvektor</t>
  </si>
  <si>
    <t>el. brava</t>
  </si>
  <si>
    <t>el. magnetski ventil na radijatorima</t>
  </si>
  <si>
    <t xml:space="preserve">Izrada premoštenja metalnih masa alu bravarije vodičem    P/F-Y 1x6 mm2, metalnih nosača podkonstrukcije gipsa, alu bravarije. Na oba kraja postaviti stopice koje se povezuju s metalnom masom vijkom M6 i maticom. Uračunati sav potreban materijal i rad. </t>
  </si>
  <si>
    <t xml:space="preserve">Ispitivanje funkcionalnosti el. instalacije svih soba, prikupljanje potrebnih atesta i certifikata, primopredaja objekta investitoru, vođenje građevinskog dnevnika, prisutstvo tehničkom pregledu.  </t>
  </si>
  <si>
    <t xml:space="preserve"> Sva potrebna mjerenja  prema HRN-u, ispitivanje el. instalacije, izdavanje potrebnih zapisnika i atesta. Ispitivanje mora obaviti ovlaštena pravna ili fizička osoba. Jedinična cijena po sobi   </t>
  </si>
  <si>
    <t>Radni sati za nepredviđene radove</t>
  </si>
  <si>
    <t>sati</t>
  </si>
  <si>
    <t>Ufrezavanje s frezom lima za prihvat i ugradnja elektroprihvatnika u postoječi štok vratiju, pažljivo bušenje istog za provlačenje kabela kako se isti nebi oštetio.</t>
  </si>
  <si>
    <t>Dobava i polaganje instalaciskih negorivih cijevi za provlačenje kabela. Cijevi se položu u ranije iskopane i prpremljene šliceve ili se vezuju i fiksiraju za strop iznad spuštenih stropova.</t>
  </si>
  <si>
    <t>fi 40</t>
  </si>
  <si>
    <t>fi32</t>
  </si>
  <si>
    <t>fi 28</t>
  </si>
  <si>
    <t>fi 20</t>
  </si>
  <si>
    <t>Dobava i polaganje PVC kanalice s poklopcem antracit boje sljedećih širna</t>
  </si>
  <si>
    <t xml:space="preserve"> - 40mm</t>
  </si>
  <si>
    <t xml:space="preserve"> - 20mm</t>
  </si>
  <si>
    <t xml:space="preserve"> - 15mm</t>
  </si>
  <si>
    <t>Šlicanje postojećih zidova radi polaganja cijevi i instalacija. U cijenu uračunati odvoz šute i čiščenje gradilišta . Šlic širine 5cm</t>
  </si>
  <si>
    <t>A7</t>
  </si>
  <si>
    <t>Demontaža postojeće Antenske utičnice i montaža iste u novu kutiju</t>
  </si>
  <si>
    <t>Izrada nastavka na postojećem RG59 kabelu komplet s 2 f konektora i orginalnom spojnicom</t>
  </si>
  <si>
    <t>Dobava i  polaganje/provlačenje kablova u prethono očišćene cijevi postojećeg distribucijskog sustava, uz numeraciju kablova
- koaksijalni kabel KOKA 3000 K, sa trostrukom zaštitom folija-oplet-folija, srednji vodič Cu, promjera 7mm, gušenje 855 Mhz - 18,6dB / 100m'</t>
  </si>
  <si>
    <t>Mjerenje signala u svakoj sobi metodom spektralnog analizatora, podešavanje i puštanje u rad do pune funkcionalnosti</t>
  </si>
  <si>
    <t>Kabel RF-m - RF-m kutni, 1m</t>
  </si>
  <si>
    <t>Programiranje Samsung/Philips/Lg hotelski televizora prema digitalnoj mapi kanala Plava Laguna</t>
  </si>
  <si>
    <t>I.</t>
  </si>
  <si>
    <t>II.</t>
  </si>
  <si>
    <t xml:space="preserve">ELEKTROINSTALACIJE </t>
  </si>
  <si>
    <t xml:space="preserve">Predviđen je za grijanje/hlađenje zraka i ima novi koncept visokoučinkovitih izmjenjivača topline izrađenih iz bakrenih cijevi s aluminijskim lamelama. </t>
  </si>
  <si>
    <t>Kućište je iz dva tipa materijala, ABS PC plastične mase u RAL 7035 boji i prešanog metala obojen u RAL 9010 boju. Okapnica kondenzata je iz ABS materijala, V0 klasa vatrootpornosti.</t>
  </si>
  <si>
    <t>Filter zraka klase efikasnost EN 779:G3, klase vatrootpornosti M1.</t>
  </si>
  <si>
    <t>Svi električni priključci su smješteni u električnoj kutiji.</t>
  </si>
  <si>
    <t>Regulacija je na strani zraka (bez ventila).</t>
  </si>
  <si>
    <t xml:space="preserve">Tehničke karakteristike i perfomanse uređaja ovjerene i certifikacirane od strane krovne europske organizacije za certifikaciju termotehničke opreme i uređaja EUROVENT CERTIFICATION.
</t>
  </si>
  <si>
    <t>Tehničke karakteristike ventilokonvektora (na srednjoj brzini) su:</t>
  </si>
  <si>
    <t>medij: voda</t>
  </si>
  <si>
    <t>ogrijevni učin: 1,81/ 2,67/ 2,88 kW</t>
  </si>
  <si>
    <t>rashladni učin ukupni: 1,73/ 2,27/ 2,39 kW</t>
  </si>
  <si>
    <t>temperature medija (grijanje - hlađenje): 45/37°C - 7/12°C</t>
  </si>
  <si>
    <t>temperatura zraka prostora zimi: 19°C</t>
  </si>
  <si>
    <t>temperatura zraka prostora ljeti: 27°C</t>
  </si>
  <si>
    <t>dimenzije uređaja: 815 x 557 x 245 mm</t>
  </si>
  <si>
    <t>masa uređaja: 18 kg</t>
  </si>
  <si>
    <t>Dobava i ugradnja  tlačna rešetka s jednostrukim otklonom (opcija "o")</t>
  </si>
  <si>
    <t>Dobava i ugradnja '- usisna rešetka s jednostrukim otklonom (opcija "r")</t>
  </si>
  <si>
    <t>ogrijevni učin: 2,68/ 3,95/ 4,38 kW</t>
  </si>
  <si>
    <t>rashladni učin ukupni: 2,51/ 3,44/ 3,77 kW</t>
  </si>
  <si>
    <t>dimenzije uređaja: 1.015 x 557 x 245 mm</t>
  </si>
  <si>
    <t>masa uređaja: 22 kg</t>
  </si>
  <si>
    <t>Kpl</t>
  </si>
  <si>
    <t xml:space="preserve">III. </t>
  </si>
  <si>
    <t>STROJARSKE INSTALACIJE</t>
  </si>
  <si>
    <t>Kom</t>
  </si>
  <si>
    <t>Dobava i ugradnja automatskog odzračnog lončića s nepovratnim ventilom, za odzračivanje vertikala instalacije grijanja i hlađenja, komplet s prijelaznim Ms komadom 3/8".  Stavka uključuje i zaporni kuglasti ventil 3/8" između cijevi i automatskog lončića.</t>
  </si>
  <si>
    <t xml:space="preserve">Dobava i ugradnja bakarne cijevi komplet izolacijom Armaflex deb 13 mm u cijenu uključiti izolaciju i radijatorskih ventila, sa svim fitinzima, spojnim i brtvenim materijalom, (predvidjeti tvrdo lemljenje) kao i preinaka priključaka za spoj novog ventilokonvektora:   </t>
  </si>
  <si>
    <t>cijevi ø 18*1,0 mm</t>
  </si>
  <si>
    <t>cijevi ø 16*1,0 mm</t>
  </si>
  <si>
    <t>cijevi ø 14*1,0 mm</t>
  </si>
  <si>
    <t>Dobava  i ugradnja kuglastih ventila komplet s  spojnim  i brtvama materijalom dimenzija NO15</t>
  </si>
  <si>
    <t>SVEUKUPNO</t>
  </si>
  <si>
    <r>
      <t>- gustoća flora: 0,150 g/cm</t>
    </r>
    <r>
      <rPr>
        <sz val="10"/>
        <color indexed="8"/>
        <rFont val="Calibri"/>
        <family val="2"/>
        <charset val="238"/>
      </rPr>
      <t>³</t>
    </r>
  </si>
  <si>
    <r>
      <t>Dobava i postava na projektom predviđeno mjesto tapecirani foteljice. Foteljica kao SITS, MOKKA dimenzija promjer 60 cm, visina sjedišta 42 cm i visina naslona 76cm,</t>
    </r>
    <r>
      <rPr>
        <sz val="10"/>
        <rFont val="Arial"/>
        <family val="2"/>
      </rPr>
      <t xml:space="preserve"> šifra E1321-0050-2S</t>
    </r>
    <r>
      <rPr>
        <sz val="10"/>
        <rFont val="Arial"/>
        <family val="2"/>
        <charset val="238"/>
      </rPr>
      <t xml:space="preserve">, </t>
    </r>
    <r>
      <rPr>
        <sz val="10"/>
        <rFont val="Arial"/>
        <family val="2"/>
      </rPr>
      <t>tkanina 2 kategorija SNEAK 5 gray</t>
    </r>
    <r>
      <rPr>
        <sz val="10"/>
        <color indexed="10"/>
        <rFont val="Arial"/>
        <family val="2"/>
      </rPr>
      <t>,</t>
    </r>
    <r>
      <rPr>
        <sz val="10"/>
        <rFont val="Arial"/>
        <family val="2"/>
        <charset val="238"/>
      </rPr>
      <t xml:space="preserve"> nogice swivel, fiksna presvlaka. Obračun po komadu. Pozicija u projektu  E.2.  Fco Grand Hotel Bonavia, Rijeka</t>
    </r>
  </si>
  <si>
    <t>STROJARSKE INSTALACIJE UKUPNO:</t>
  </si>
  <si>
    <t xml:space="preserve">Datum i mjesto : </t>
  </si>
  <si>
    <t xml:space="preserve">Broj ponude : </t>
  </si>
  <si>
    <t>potpis i pečat ponuđača</t>
  </si>
  <si>
    <t>TV INSTALACIJA</t>
  </si>
  <si>
    <t>NAPOMENA</t>
  </si>
  <si>
    <r>
      <t xml:space="preserve">Dobava, ugradnja i spajanje na el. instalaciju slijedećeg instalacijskog materijala. Instalacijski materijal je   proizvod </t>
    </r>
    <r>
      <rPr>
        <b/>
        <sz val="10"/>
        <color indexed="10"/>
        <rFont val="Arial"/>
        <family val="2"/>
        <charset val="238"/>
      </rPr>
      <t>Vimar Idea ili Vimar Arke</t>
    </r>
    <r>
      <rPr>
        <b/>
        <sz val="10"/>
        <color indexed="10"/>
        <rFont val="Calibri"/>
        <family val="2"/>
        <charset val="238"/>
      </rPr>
      <t>'</t>
    </r>
    <r>
      <rPr>
        <sz val="10"/>
        <color indexed="8"/>
        <rFont val="Arial"/>
        <family val="2"/>
        <charset val="238"/>
      </rPr>
      <t>, plastična maska sive boje. U jediničnu cijenu uračunati podžbuknu kutiju, nosač modula i plastičnu masku.   U cijenama razdvojiti dobavu i montažu.</t>
    </r>
  </si>
  <si>
    <t>1.6.</t>
  </si>
  <si>
    <t>1.7.</t>
  </si>
  <si>
    <t>Demontaža gipskartonskog stopa s podkonstrukcijom na visine 250 cm u sobama hotela te odvoz na zbrinjavanje.</t>
  </si>
  <si>
    <t>Rušenje žbuke sa stropa do čvrste podloge na visini od 300cm te odvoz na zbrinjavanje.</t>
  </si>
  <si>
    <t>U svim jediničnim cijenama uračunati sav transport, sitni potrošni materijal, dovoz odvoz materijala potreban za izvršenje stavke do potpune funkcionalnosti.</t>
  </si>
  <si>
    <t>Pražnjenje instalacije te odspajanje i  demontaža postoječih ventilokonvektora komplet sa tlačnim i usisnim rešetkama te odvoz na skladište investiotora ili deponiju u cijenu uključiti punjenje i odzračivanje nakon  zamjene ventilokonvektora.</t>
  </si>
  <si>
    <t>Izrada i ugradnja plenuma iz pocinčanog lima na tlačnoj strani ventilokonvektora do maske iz knaufa dimezija cca 1200x125 širine 150mm (toč.dim. uzeti na licu mjesta)</t>
  </si>
  <si>
    <t>9</t>
  </si>
  <si>
    <t>10.</t>
  </si>
  <si>
    <t>Dobava i ugradnja ventilatorskih konvektora serije MAJOR LINE NCH, proizvod CIAT, za dvocjevni sustav grijanja/hlađenja, horizontalni podstropni model bez tipske maske, u izvedbi 41VD (jedinica s povratom zraka s donje strane).</t>
  </si>
  <si>
    <t>a) Dobava i donos  opreme fco gradilište / skladište izvođača</t>
  </si>
  <si>
    <t>Tip : MAJOR LINE veličina 202N izvedba NCH 41VD 2T H/C, proizvod CIAT.</t>
  </si>
  <si>
    <t>- lijeva strana hidrauličkih priključaka</t>
  </si>
  <si>
    <t>- desna strana hidrauličkih priključaka</t>
  </si>
  <si>
    <t>b) Montaža i spajanje opreme, spajanje na postojeću električnu instalaciju i instalaciju odvodnje kondenzata, dobava i montaža svog ostalog potrebnog materijala za ispunjenje opisa stavke, te istovar, skladištenje, čuvanje, transport do objekta i po objektu, prijenos do mjesta ugradnje, ugradba i sl. za sve navedeno pod a) i b)</t>
  </si>
  <si>
    <t>Dobava i ugradnja, zamjena prostornog  regulacijskog žičanog panela tip T6590A1000, proizvod HONEYWELL. Uređaj je za ventilatorske konvektore s dvocijevnim sustavom grijanja/hlađenja; on/off; 3 brzine ventilatora; ljeto/zima. 
Prikaz funkcija je preko LCD displeja.</t>
  </si>
  <si>
    <t>Tip: T6590A1000, proizvod HONEYWELL</t>
  </si>
  <si>
    <t>Tip : MAJOR LINE veličina 302M izvedba NCH 41VD 2T H/C, proizvod CIAT.</t>
  </si>
  <si>
    <t>Dobava i ugradnja radijatorskih ventila kutnih ili ravnih 1/2" komplet sa spojnim i brtvenim materijalom za spoj ventilokonvektora na  Cu cijevi ø16mm na polaznom i povratnom vodu.</t>
  </si>
  <si>
    <t>x</t>
  </si>
  <si>
    <t>DN</t>
  </si>
  <si>
    <t>DN RAS</t>
  </si>
  <si>
    <t>DN INT</t>
  </si>
  <si>
    <t>Z</t>
  </si>
  <si>
    <t>PLAVALAGUNA d.d. za ugostiteljstvo i turizam</t>
  </si>
  <si>
    <t>R. Končara 12, 52440 Poreč</t>
  </si>
  <si>
    <t>Sektor za investicije i održavanje</t>
  </si>
  <si>
    <t xml:space="preserve">PONUDA </t>
  </si>
  <si>
    <t>Predmet nabave:</t>
  </si>
  <si>
    <t>ELEKTROINSTALACIJE</t>
  </si>
  <si>
    <t>1. Naziv ponuditelja:</t>
  </si>
  <si>
    <t>2. OIB ponuditelja</t>
  </si>
  <si>
    <t>3. Adresa ponuditelja:</t>
  </si>
  <si>
    <t>4. Mjesto:</t>
  </si>
  <si>
    <t>5. Poštanski broj:</t>
  </si>
  <si>
    <t>6. Ime i prezime kontakt osobe:</t>
  </si>
  <si>
    <t>7. Telefon:</t>
  </si>
  <si>
    <t xml:space="preserve">8. Fax: </t>
  </si>
  <si>
    <t>9. E-mail:</t>
  </si>
  <si>
    <t>10. Osoba ovlaštena za zastupanje</t>
  </si>
  <si>
    <t>11. Jedinične cijene iskazuju se u kunama, bez PDV-a, FCO objekt</t>
  </si>
  <si>
    <r>
      <t xml:space="preserve">    - </t>
    </r>
    <r>
      <rPr>
        <b/>
        <sz val="8"/>
        <rFont val="Arial"/>
        <family val="2"/>
        <charset val="238"/>
      </rPr>
      <t>Cijene formirati neto</t>
    </r>
  </si>
  <si>
    <r>
      <t>12. Rok plaćanja :</t>
    </r>
    <r>
      <rPr>
        <sz val="8"/>
        <rFont val="Arial"/>
        <family val="2"/>
        <charset val="238"/>
      </rPr>
      <t xml:space="preserve"> </t>
    </r>
  </si>
  <si>
    <t>45 (četrdesetpet) dana  nakon zaprimanja računa i uredno isporučene robe</t>
  </si>
  <si>
    <t>13. Navedite rok isporuke od potpisa ugovora :</t>
  </si>
  <si>
    <t>14. Jamstveni rok:</t>
  </si>
  <si>
    <t>15. Valjanost ponude je minimalno 90 dana od datuma dostave ponude.</t>
  </si>
  <si>
    <t xml:space="preserve">16. </t>
  </si>
  <si>
    <r>
      <t xml:space="preserve">Sadržaj zaprimljene datoteke obavezno ispunite u XLS formatu. U slučaju nuđenja više varijanti svaku sljedeču nudite na način da dodajet stupce, ili  kao novi list u xls formatu bez dodavanja i micanja redova.
Uz ponudu dostavite  i ovjerene komercijonalno financisko tehničke uvijete u PDF-u, te ponudu u xls formatu.
Vašu ponudu dostavite na </t>
    </r>
    <r>
      <rPr>
        <b/>
        <sz val="8"/>
        <rFont val="Arial"/>
        <family val="2"/>
        <charset val="238"/>
      </rPr>
      <t>nadmetanje.bm@plavalaguna.com</t>
    </r>
  </si>
  <si>
    <t>17. Sveukupan iznos ponude bez PDV-a</t>
  </si>
  <si>
    <t>Kn</t>
  </si>
  <si>
    <t>Napomena:</t>
  </si>
  <si>
    <r>
      <t xml:space="preserve">      </t>
    </r>
    <r>
      <rPr>
        <sz val="8"/>
        <rFont val="Arial"/>
        <family val="2"/>
        <charset val="238"/>
      </rPr>
      <t>Dobavljač može ugovoriti kupnju ponuđenih stavaka u cijelosti a i pojedinačno</t>
    </r>
  </si>
  <si>
    <r>
      <t xml:space="preserve">      U troškovniku su navedeni </t>
    </r>
    <r>
      <rPr>
        <b/>
        <sz val="8"/>
        <rFont val="Arial"/>
        <family val="2"/>
        <charset val="238"/>
      </rPr>
      <t>referentni modeli</t>
    </r>
    <r>
      <rPr>
        <sz val="8"/>
        <rFont val="Arial"/>
        <family val="2"/>
        <charset val="238"/>
      </rPr>
      <t xml:space="preserve">, ukoliko se nudi </t>
    </r>
    <r>
      <rPr>
        <b/>
        <sz val="8"/>
        <rFont val="Arial"/>
        <family val="2"/>
        <charset val="238"/>
      </rPr>
      <t>zamjenski artikl</t>
    </r>
    <r>
      <rPr>
        <sz val="8"/>
        <rFont val="Arial"/>
        <family val="2"/>
        <charset val="238"/>
      </rPr>
      <t xml:space="preserve"> obavezno u stupcu "Napomena" naznačite ime </t>
    </r>
  </si>
  <si>
    <t xml:space="preserve">      proizvođača i model   te za isti dostavite uzorak i katalog sa tehničkim karakteristikama.</t>
  </si>
  <si>
    <r>
      <t xml:space="preserve">      Nuđeni zamjenski modeli moraju imati </t>
    </r>
    <r>
      <rPr>
        <b/>
        <sz val="8"/>
        <rFont val="Arial"/>
        <family val="2"/>
        <charset val="238"/>
      </rPr>
      <t>najmanje iste karakteristike</t>
    </r>
    <r>
      <rPr>
        <sz val="8"/>
        <rFont val="Arial"/>
        <family val="2"/>
        <charset val="238"/>
      </rPr>
      <t xml:space="preserve"> u odnosu na referentni model. </t>
    </r>
  </si>
  <si>
    <t xml:space="preserve">      Odabrani ponuditelj biti će u obvezi dostaviti sredstvo osiguranja u svrhu garancije urednog izvršenja preuzetih obveza.</t>
  </si>
  <si>
    <t xml:space="preserve">Datum: </t>
  </si>
  <si>
    <t>PONUDITELJ:</t>
  </si>
  <si>
    <t>_____________________</t>
  </si>
  <si>
    <t xml:space="preserve">     (pečat i potpis)</t>
  </si>
  <si>
    <t>Ukupno DN RAS :</t>
  </si>
  <si>
    <t>Ukupno DN INT:</t>
  </si>
  <si>
    <t>DN - Preuređenje smještajnih jedinica; hotel Bonavia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</si>
</sst>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n&quot;_-;\-* #,##0.00\ &quot;kn&quot;_-;_-* &quot;-&quot;??\ &quot;kn&quot;_-;_-@_-"/>
    <numFmt numFmtId="43" formatCode="_-* #,##0.00_-;\-* #,##0.00_-;_-* &quot;-&quot;??_-;_-@_-"/>
    <numFmt numFmtId="165" formatCode="_-* #,##0.00\ _k_n_-;\-* #,##0.00\ _k_n_-;_-* &quot;-&quot;??\ _k_n_-;_-@_-"/>
    <numFmt numFmtId="188" formatCode="0\ \."/>
  </numFmts>
  <fonts count="37">
    <font>
      <sz val="10"/>
      <name val="Arial"/>
      <family val="2"/>
      <charset val="238"/>
    </font>
    <font>
      <sz val="8"/>
      <name val="Arial"/>
      <family val="2"/>
      <charset val="238"/>
    </font>
    <font>
      <b/>
      <sz val="10"/>
      <name val="Arial"/>
      <family val="2"/>
    </font>
    <font>
      <sz val="14"/>
      <name val="Arial"/>
      <family val="2"/>
    </font>
    <font>
      <sz val="14"/>
      <name val="Arial"/>
      <family val="2"/>
    </font>
    <font>
      <sz val="10"/>
      <name val="Arial CE"/>
      <family val="2"/>
    </font>
    <font>
      <sz val="10"/>
      <name val="Times New Roman"/>
      <family val="1"/>
    </font>
    <font>
      <b/>
      <sz val="10"/>
      <name val="Times New Roman"/>
      <family val="1"/>
    </font>
    <font>
      <sz val="10"/>
      <name val="Arial"/>
      <family val="2"/>
      <charset val="238"/>
    </font>
    <font>
      <sz val="10"/>
      <name val="Arial"/>
      <family val="2"/>
      <charset val="238"/>
    </font>
    <font>
      <b/>
      <i/>
      <sz val="10"/>
      <name val="Arial"/>
      <family val="2"/>
    </font>
    <font>
      <sz val="10"/>
      <name val="Arial Narrow"/>
      <family val="2"/>
      <charset val="238"/>
    </font>
    <font>
      <sz val="10"/>
      <name val="HR Times New Roman"/>
    </font>
    <font>
      <sz val="10"/>
      <name val="Helv"/>
    </font>
    <font>
      <b/>
      <sz val="10"/>
      <name val="Arial"/>
      <family val="2"/>
      <charset val="238"/>
    </font>
    <font>
      <vertAlign val="superscript"/>
      <sz val="10"/>
      <name val="Arial"/>
      <family val="2"/>
      <charset val="238"/>
    </font>
    <font>
      <sz val="10"/>
      <name val="Arial"/>
      <family val="2"/>
    </font>
    <font>
      <sz val="10"/>
      <color indexed="10"/>
      <name val="Arial"/>
      <family val="2"/>
    </font>
    <font>
      <sz val="10"/>
      <color indexed="8"/>
      <name val="Arial"/>
      <family val="2"/>
      <charset val="238"/>
    </font>
    <font>
      <sz val="12"/>
      <name val="Arial"/>
      <family val="2"/>
      <charset val="238"/>
    </font>
    <font>
      <u/>
      <sz val="10"/>
      <color indexed="12"/>
      <name val="Arial"/>
      <family val="2"/>
      <charset val="238"/>
    </font>
    <font>
      <sz val="10"/>
      <color indexed="8"/>
      <name val="Calibri"/>
      <family val="2"/>
      <charset val="238"/>
    </font>
    <font>
      <b/>
      <sz val="10"/>
      <color indexed="10"/>
      <name val="Arial"/>
      <family val="2"/>
      <charset val="238"/>
    </font>
    <font>
      <sz val="10"/>
      <color indexed="8"/>
      <name val="Arial"/>
      <family val="2"/>
      <charset val="238"/>
    </font>
    <font>
      <b/>
      <sz val="10"/>
      <color indexed="10"/>
      <name val="Calibri"/>
      <family val="2"/>
      <charset val="238"/>
    </font>
    <font>
      <b/>
      <sz val="8"/>
      <name val="Arial"/>
      <family val="2"/>
      <charset val="238"/>
    </font>
    <font>
      <sz val="8"/>
      <color indexed="10"/>
      <name val="Arial"/>
      <family val="2"/>
      <charset val="238"/>
    </font>
    <font>
      <u/>
      <sz val="11"/>
      <color indexed="12"/>
      <name val="Calibri"/>
      <family val="2"/>
    </font>
    <font>
      <u/>
      <sz val="8"/>
      <color indexed="12"/>
      <name val="Calibri"/>
      <family val="2"/>
    </font>
    <font>
      <u/>
      <sz val="8"/>
      <color indexed="12"/>
      <name val="Arial"/>
      <family val="2"/>
      <charset val="238"/>
    </font>
    <font>
      <b/>
      <sz val="9"/>
      <name val="Arial"/>
      <family val="2"/>
      <charset val="238"/>
    </font>
    <font>
      <sz val="9"/>
      <name val="Arial"/>
      <family val="2"/>
      <charset val="238"/>
    </font>
    <font>
      <sz val="11"/>
      <color theme="1"/>
      <name val="Calibri"/>
      <family val="2"/>
      <charset val="238"/>
      <scheme val="minor"/>
    </font>
    <font>
      <sz val="8"/>
      <color theme="1"/>
      <name val="Arial"/>
      <family val="2"/>
      <charset val="238"/>
    </font>
    <font>
      <b/>
      <sz val="10"/>
      <color rgb="FFFF0000"/>
      <name val="Arial"/>
      <family val="2"/>
      <charset val="238"/>
    </font>
    <font>
      <sz val="10"/>
      <color theme="1"/>
      <name val="Arial"/>
      <family val="2"/>
      <charset val="238"/>
    </font>
    <font>
      <b/>
      <sz val="10"/>
      <color theme="1"/>
      <name val="Arial"/>
      <family val="2"/>
      <charset val="23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24">
    <xf numFmtId="0" fontId="0" fillId="0" borderId="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4" fontId="8" fillId="0" borderId="0" applyFon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8" fillId="0" borderId="0"/>
    <xf numFmtId="0" fontId="8" fillId="0" borderId="0"/>
    <xf numFmtId="0" fontId="32" fillId="0" borderId="0"/>
    <xf numFmtId="0" fontId="12" fillId="0" borderId="0"/>
    <xf numFmtId="0" fontId="19" fillId="0" borderId="0"/>
    <xf numFmtId="0" fontId="8" fillId="0" borderId="0"/>
    <xf numFmtId="0" fontId="32" fillId="0" borderId="0"/>
    <xf numFmtId="0" fontId="32" fillId="0" borderId="0"/>
    <xf numFmtId="0" fontId="8" fillId="0" borderId="0"/>
    <xf numFmtId="0" fontId="33" fillId="0" borderId="0"/>
    <xf numFmtId="0" fontId="8" fillId="0" borderId="0"/>
    <xf numFmtId="2" fontId="11" fillId="0" borderId="0"/>
    <xf numFmtId="0" fontId="8" fillId="0" borderId="0"/>
    <xf numFmtId="0" fontId="13" fillId="0" borderId="0"/>
    <xf numFmtId="0" fontId="13" fillId="0" borderId="0"/>
    <xf numFmtId="43" fontId="5" fillId="0" borderId="0" applyFont="0" applyFill="0" applyBorder="0" applyAlignment="0" applyProtection="0"/>
  </cellStyleXfs>
  <cellXfs count="313">
    <xf numFmtId="0" fontId="0" fillId="0" borderId="0" xfId="0"/>
    <xf numFmtId="0" fontId="6" fillId="2" borderId="0" xfId="0" applyNumberFormat="1" applyFont="1" applyFill="1" applyBorder="1" applyAlignment="1">
      <alignment horizontal="left" vertical="top"/>
    </xf>
    <xf numFmtId="0" fontId="7" fillId="0" borderId="0" xfId="0" applyNumberFormat="1" applyFont="1" applyFill="1" applyBorder="1" applyAlignment="1">
      <alignment horizontal="justify" vertical="center" wrapText="1"/>
    </xf>
    <xf numFmtId="0" fontId="6" fillId="0" borderId="0" xfId="0" applyNumberFormat="1" applyFont="1" applyFill="1" applyBorder="1" applyAlignment="1">
      <alignment horizontal="right" vertical="center"/>
    </xf>
    <xf numFmtId="4" fontId="6" fillId="0" borderId="0" xfId="0" applyNumberFormat="1" applyFont="1" applyFill="1" applyBorder="1" applyAlignment="1" applyProtection="1">
      <alignment horizontal="right" vertical="center"/>
    </xf>
    <xf numFmtId="4" fontId="6" fillId="0" borderId="0" xfId="0" applyNumberFormat="1" applyFont="1" applyFill="1" applyBorder="1" applyAlignment="1">
      <alignment horizontal="right" vertical="center"/>
    </xf>
    <xf numFmtId="0" fontId="8" fillId="0" borderId="0" xfId="0" applyFont="1"/>
    <xf numFmtId="4" fontId="8" fillId="0" borderId="0" xfId="0" applyNumberFormat="1" applyFont="1"/>
    <xf numFmtId="4" fontId="6" fillId="2"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justify" vertical="center" wrapText="1"/>
      <protection locked="0"/>
    </xf>
    <xf numFmtId="4" fontId="7" fillId="0" borderId="0" xfId="0" applyNumberFormat="1" applyFont="1" applyFill="1" applyBorder="1" applyAlignment="1">
      <alignment horizontal="right" vertical="center"/>
    </xf>
    <xf numFmtId="4" fontId="9" fillId="0" borderId="0" xfId="0" applyNumberFormat="1" applyFont="1" applyFill="1" applyBorder="1" applyAlignment="1" applyProtection="1">
      <alignment horizontal="right" vertical="center"/>
    </xf>
    <xf numFmtId="0"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justify" vertical="center" wrapText="1"/>
    </xf>
    <xf numFmtId="0" fontId="9" fillId="0" borderId="0" xfId="0" applyNumberFormat="1" applyFont="1" applyFill="1" applyBorder="1" applyAlignment="1">
      <alignment horizontal="left" vertical="center" wrapText="1"/>
    </xf>
    <xf numFmtId="0" fontId="0" fillId="0" borderId="0" xfId="0" applyFill="1" applyBorder="1"/>
    <xf numFmtId="4" fontId="6" fillId="2" borderId="0" xfId="0" applyNumberFormat="1" applyFont="1" applyFill="1" applyBorder="1" applyAlignment="1">
      <alignment horizontal="right" vertical="center"/>
    </xf>
    <xf numFmtId="0" fontId="6" fillId="0" borderId="0" xfId="0" applyNumberFormat="1" applyFont="1" applyFill="1" applyBorder="1" applyAlignment="1">
      <alignment horizontal="justify" vertical="center" wrapText="1"/>
    </xf>
    <xf numFmtId="0" fontId="6" fillId="2" borderId="0" xfId="0" applyNumberFormat="1" applyFont="1" applyFill="1" applyBorder="1" applyAlignment="1">
      <alignment horizontal="right" vertical="center"/>
    </xf>
    <xf numFmtId="0" fontId="6" fillId="0" borderId="0" xfId="0" applyFont="1" applyBorder="1"/>
    <xf numFmtId="0" fontId="2" fillId="0" borderId="0" xfId="0" applyNumberFormat="1" applyFont="1" applyFill="1" applyBorder="1" applyAlignment="1">
      <alignment horizontal="justify" vertical="center" wrapText="1"/>
    </xf>
    <xf numFmtId="4" fontId="6" fillId="0" borderId="0" xfId="0" applyNumberFormat="1" applyFont="1" applyBorder="1"/>
    <xf numFmtId="0" fontId="9" fillId="0" borderId="0" xfId="0" applyFont="1" applyBorder="1" applyAlignment="1">
      <alignment wrapText="1"/>
    </xf>
    <xf numFmtId="4" fontId="9" fillId="2" borderId="0" xfId="0" applyNumberFormat="1" applyFont="1" applyFill="1" applyBorder="1" applyAlignment="1" applyProtection="1">
      <alignment horizontal="right" vertical="center"/>
    </xf>
    <xf numFmtId="0" fontId="7" fillId="2" borderId="0" xfId="0" applyNumberFormat="1" applyFont="1" applyFill="1" applyBorder="1" applyAlignment="1">
      <alignment horizontal="right" vertical="top"/>
    </xf>
    <xf numFmtId="0" fontId="7" fillId="0" borderId="0" xfId="0" applyNumberFormat="1" applyFont="1" applyFill="1" applyBorder="1" applyAlignment="1">
      <alignment horizontal="right" vertical="top"/>
    </xf>
    <xf numFmtId="0" fontId="6" fillId="0" borderId="0" xfId="0" applyNumberFormat="1" applyFont="1" applyFill="1" applyBorder="1" applyAlignment="1" applyProtection="1">
      <alignment horizontal="right" vertical="top"/>
      <protection locked="0"/>
    </xf>
    <xf numFmtId="0" fontId="6" fillId="0" borderId="0" xfId="0" applyNumberFormat="1" applyFont="1" applyFill="1" applyBorder="1" applyAlignment="1">
      <alignment horizontal="right" vertical="top"/>
    </xf>
    <xf numFmtId="4" fontId="9" fillId="2" borderId="0" xfId="0" applyNumberFormat="1" applyFont="1" applyFill="1" applyBorder="1" applyAlignment="1">
      <alignment horizontal="right" vertical="center"/>
    </xf>
    <xf numFmtId="0" fontId="10" fillId="0" borderId="0" xfId="0" applyNumberFormat="1" applyFont="1" applyFill="1" applyBorder="1" applyAlignment="1" applyProtection="1">
      <alignment horizontal="justify" vertical="center" wrapText="1"/>
      <protection locked="0"/>
    </xf>
    <xf numFmtId="0" fontId="2" fillId="0" borderId="0" xfId="0" applyFont="1" applyBorder="1" applyAlignment="1">
      <alignment horizontal="right" vertical="top"/>
    </xf>
    <xf numFmtId="4" fontId="9" fillId="0" borderId="0" xfId="0" applyNumberFormat="1" applyFont="1" applyFill="1" applyBorder="1" applyAlignment="1" applyProtection="1">
      <alignment horizontal="right"/>
    </xf>
    <xf numFmtId="0" fontId="9" fillId="0" borderId="0" xfId="0" applyNumberFormat="1" applyFont="1" applyFill="1" applyBorder="1" applyAlignment="1">
      <alignment horizontal="right"/>
    </xf>
    <xf numFmtId="0" fontId="7" fillId="0" borderId="0" xfId="0" applyNumberFormat="1" applyFont="1" applyFill="1" applyBorder="1" applyAlignment="1" applyProtection="1">
      <alignment horizontal="right" vertical="top"/>
      <protection locked="0"/>
    </xf>
    <xf numFmtId="0" fontId="6" fillId="0" borderId="0" xfId="0" applyNumberFormat="1" applyFont="1" applyFill="1" applyBorder="1" applyAlignment="1">
      <alignment horizontal="right"/>
    </xf>
    <xf numFmtId="4" fontId="6" fillId="0" borderId="0" xfId="0" applyNumberFormat="1" applyFont="1" applyFill="1" applyBorder="1" applyAlignment="1" applyProtection="1">
      <alignment horizontal="right"/>
    </xf>
    <xf numFmtId="4" fontId="6" fillId="0" borderId="0" xfId="0" applyNumberFormat="1" applyFont="1" applyFill="1" applyBorder="1" applyAlignment="1">
      <alignment horizontal="right"/>
    </xf>
    <xf numFmtId="0" fontId="8" fillId="0" borderId="0" xfId="0" applyNumberFormat="1" applyFont="1" applyFill="1" applyBorder="1" applyAlignment="1">
      <alignment horizontal="justify" vertical="center" wrapText="1"/>
    </xf>
    <xf numFmtId="0" fontId="9" fillId="0" borderId="0" xfId="0" applyNumberFormat="1" applyFont="1" applyFill="1" applyBorder="1" applyAlignment="1" applyProtection="1">
      <alignment horizontal="justify" vertical="center"/>
      <protection locked="0"/>
    </xf>
    <xf numFmtId="0" fontId="9" fillId="0" borderId="0" xfId="0" applyNumberFormat="1" applyFont="1" applyFill="1" applyBorder="1" applyAlignment="1" applyProtection="1">
      <alignment horizontal="justify" vertical="top"/>
      <protection locked="0"/>
    </xf>
    <xf numFmtId="0" fontId="9" fillId="0" borderId="0" xfId="0" applyNumberFormat="1" applyFont="1" applyFill="1" applyBorder="1" applyAlignment="1" applyProtection="1">
      <alignment horizontal="justify" vertical="top" wrapText="1"/>
      <protection locked="0"/>
    </xf>
    <xf numFmtId="0" fontId="0" fillId="0" borderId="0" xfId="0" applyAlignment="1">
      <alignment wrapText="1"/>
    </xf>
    <xf numFmtId="0" fontId="6" fillId="0" borderId="0" xfId="0" applyNumberFormat="1" applyFont="1" applyFill="1" applyBorder="1" applyAlignment="1">
      <alignment horizontal="right" wrapText="1"/>
    </xf>
    <xf numFmtId="4" fontId="6" fillId="0" borderId="0" xfId="0" applyNumberFormat="1" applyFont="1" applyFill="1" applyBorder="1" applyAlignment="1">
      <alignment horizontal="right" wrapText="1"/>
    </xf>
    <xf numFmtId="4" fontId="6" fillId="0" borderId="0" xfId="0" applyNumberFormat="1" applyFont="1" applyFill="1" applyBorder="1" applyAlignment="1">
      <alignment horizontal="right" vertical="center" wrapText="1"/>
    </xf>
    <xf numFmtId="4" fontId="6" fillId="0" borderId="0" xfId="0" applyNumberFormat="1" applyFont="1" applyFill="1" applyBorder="1" applyAlignment="1" applyProtection="1">
      <alignment horizontal="right" wrapText="1"/>
    </xf>
    <xf numFmtId="4" fontId="6" fillId="0" borderId="0" xfId="0" applyNumberFormat="1" applyFont="1" applyFill="1" applyBorder="1" applyAlignment="1" applyProtection="1">
      <alignment horizontal="right" vertical="center" wrapText="1"/>
    </xf>
    <xf numFmtId="0" fontId="9" fillId="0" borderId="0" xfId="0" applyNumberFormat="1" applyFont="1" applyFill="1" applyBorder="1" applyAlignment="1">
      <alignment horizontal="right" wrapText="1"/>
    </xf>
    <xf numFmtId="4" fontId="9" fillId="0" borderId="0" xfId="0" applyNumberFormat="1" applyFont="1" applyFill="1" applyBorder="1" applyAlignment="1" applyProtection="1">
      <alignment horizontal="right" wrapText="1"/>
    </xf>
    <xf numFmtId="4" fontId="9" fillId="2" borderId="0" xfId="0" applyNumberFormat="1" applyFont="1" applyFill="1" applyBorder="1" applyAlignment="1" applyProtection="1">
      <alignment horizontal="right" vertical="center" wrapText="1"/>
    </xf>
    <xf numFmtId="0" fontId="9" fillId="0" borderId="0" xfId="0" applyNumberFormat="1" applyFont="1" applyFill="1" applyBorder="1" applyAlignment="1">
      <alignment horizontal="right" vertical="center" wrapText="1"/>
    </xf>
    <xf numFmtId="4" fontId="9" fillId="0" borderId="0" xfId="0" applyNumberFormat="1" applyFont="1" applyFill="1" applyBorder="1" applyAlignment="1" applyProtection="1">
      <alignment horizontal="right" vertical="center" wrapText="1"/>
    </xf>
    <xf numFmtId="0" fontId="6" fillId="0" borderId="0" xfId="0" applyFont="1" applyBorder="1" applyAlignment="1">
      <alignment wrapText="1"/>
    </xf>
    <xf numFmtId="4" fontId="6" fillId="0" borderId="0" xfId="0" applyNumberFormat="1" applyFont="1" applyBorder="1" applyAlignment="1">
      <alignment wrapText="1"/>
    </xf>
    <xf numFmtId="0" fontId="8" fillId="0" borderId="0" xfId="0" applyFont="1" applyAlignment="1">
      <alignment wrapText="1"/>
    </xf>
    <xf numFmtId="4" fontId="8" fillId="0" borderId="0" xfId="0" applyNumberFormat="1" applyFont="1" applyAlignment="1">
      <alignment wrapText="1"/>
    </xf>
    <xf numFmtId="0" fontId="8" fillId="0" borderId="0" xfId="0" applyNumberFormat="1" applyFont="1" applyFill="1" applyBorder="1" applyAlignment="1" applyProtection="1">
      <alignment horizontal="justify" vertical="center" wrapText="1"/>
      <protection locked="0"/>
    </xf>
    <xf numFmtId="0" fontId="9" fillId="0" borderId="0" xfId="0" applyNumberFormat="1" applyFont="1" applyFill="1" applyBorder="1" applyAlignment="1" applyProtection="1">
      <alignment horizontal="left" vertical="center" wrapText="1"/>
      <protection locked="0"/>
    </xf>
    <xf numFmtId="4" fontId="6" fillId="0" borderId="0" xfId="0" applyNumberFormat="1" applyFont="1" applyFill="1" applyBorder="1" applyAlignment="1" applyProtection="1">
      <alignment horizontal="left" vertical="center" wrapText="1"/>
    </xf>
    <xf numFmtId="4" fontId="6" fillId="0" borderId="0" xfId="0" applyNumberFormat="1" applyFont="1" applyFill="1" applyBorder="1" applyAlignment="1">
      <alignment horizontal="left" vertical="center"/>
    </xf>
    <xf numFmtId="0" fontId="7" fillId="0" borderId="0" xfId="0" applyNumberFormat="1" applyFont="1" applyFill="1" applyBorder="1" applyAlignment="1" applyProtection="1">
      <alignment horizontal="left" vertical="center"/>
      <protection locked="0"/>
    </xf>
    <xf numFmtId="4" fontId="9" fillId="0" borderId="0" xfId="0" applyNumberFormat="1" applyFont="1" applyFill="1" applyBorder="1" applyAlignment="1" applyProtection="1">
      <alignment horizontal="left" vertical="center" wrapText="1"/>
    </xf>
    <xf numFmtId="0" fontId="0" fillId="0" borderId="0" xfId="0" applyAlignment="1">
      <alignment horizontal="left" vertical="center"/>
    </xf>
    <xf numFmtId="0" fontId="9" fillId="0" borderId="0" xfId="0" applyFont="1" applyBorder="1" applyAlignment="1">
      <alignment vertical="center" wrapText="1"/>
    </xf>
    <xf numFmtId="0" fontId="8" fillId="0" borderId="0" xfId="0" applyFont="1" applyAlignment="1">
      <alignment vertical="top" wrapText="1"/>
    </xf>
    <xf numFmtId="0" fontId="0" fillId="0" borderId="0" xfId="0" applyAlignment="1">
      <alignment vertical="top" wrapText="1"/>
    </xf>
    <xf numFmtId="0" fontId="0" fillId="0" borderId="0" xfId="0" applyFont="1"/>
    <xf numFmtId="0" fontId="0" fillId="0" borderId="0" xfId="0" applyNumberFormat="1" applyFont="1" applyFill="1" applyBorder="1" applyAlignment="1" applyProtection="1">
      <alignment horizontal="center" vertical="top"/>
      <protection locked="0"/>
    </xf>
    <xf numFmtId="0" fontId="0" fillId="0" borderId="0" xfId="0" applyAlignment="1">
      <alignment horizontal="left"/>
    </xf>
    <xf numFmtId="2" fontId="0" fillId="0" borderId="0" xfId="0" applyNumberFormat="1" applyFont="1" applyFill="1" applyAlignment="1">
      <alignment horizontal="right"/>
    </xf>
    <xf numFmtId="0" fontId="0" fillId="0" borderId="0" xfId="0" applyFont="1" applyFill="1" applyAlignment="1">
      <alignment horizontal="left" vertical="top" wrapText="1"/>
    </xf>
    <xf numFmtId="0" fontId="0" fillId="0" borderId="0" xfId="0" applyFont="1" applyFill="1" applyAlignment="1">
      <alignment horizontal="left" vertical="top"/>
    </xf>
    <xf numFmtId="0" fontId="0" fillId="0" borderId="0" xfId="0" applyFont="1" applyFill="1" applyBorder="1" applyAlignment="1">
      <alignment horizontal="justify" vertical="top" wrapText="1"/>
    </xf>
    <xf numFmtId="0" fontId="0" fillId="0" borderId="0" xfId="0" applyNumberFormat="1" applyFont="1" applyFill="1" applyBorder="1" applyAlignment="1">
      <alignment horizontal="left" vertical="top" wrapText="1"/>
    </xf>
    <xf numFmtId="0" fontId="0" fillId="0" borderId="0" xfId="0" applyFont="1" applyAlignment="1">
      <alignment horizontal="left"/>
    </xf>
    <xf numFmtId="0" fontId="0" fillId="0" borderId="0" xfId="0" applyFont="1" applyFill="1" applyBorder="1" applyAlignment="1">
      <alignment horizontal="left" vertical="top" wrapText="1"/>
    </xf>
    <xf numFmtId="0" fontId="0" fillId="0" borderId="0" xfId="0" applyNumberFormat="1" applyFont="1" applyFill="1" applyBorder="1" applyAlignment="1" applyProtection="1">
      <alignment horizontal="left" vertical="top" wrapText="1"/>
      <protection locked="0"/>
    </xf>
    <xf numFmtId="0" fontId="0" fillId="0" borderId="0" xfId="0" applyFont="1" applyFill="1" applyAlignment="1">
      <alignment horizontal="right"/>
    </xf>
    <xf numFmtId="0" fontId="2" fillId="0" borderId="0" xfId="0" applyFont="1" applyFill="1" applyAlignment="1">
      <alignment horizontal="left" vertical="top"/>
    </xf>
    <xf numFmtId="0" fontId="0" fillId="0" borderId="0" xfId="10" applyFont="1" applyFill="1" applyBorder="1" applyAlignment="1">
      <alignment horizontal="right" vertical="center"/>
    </xf>
    <xf numFmtId="0" fontId="0" fillId="0" borderId="0" xfId="11" applyFont="1" applyFill="1" applyAlignment="1">
      <alignment horizontal="justify" vertical="top" wrapText="1"/>
    </xf>
    <xf numFmtId="0" fontId="2" fillId="0" borderId="0" xfId="0" applyFont="1" applyFill="1" applyAlignment="1">
      <alignment horizontal="left" vertical="top" wrapText="1"/>
    </xf>
    <xf numFmtId="2" fontId="2" fillId="0" borderId="0" xfId="0" applyNumberFormat="1" applyFont="1" applyFill="1" applyAlignment="1">
      <alignment horizontal="right"/>
    </xf>
    <xf numFmtId="2" fontId="16" fillId="0" borderId="0" xfId="11" applyNumberFormat="1" applyFont="1" applyFill="1" applyBorder="1" applyAlignment="1">
      <alignment horizontal="right"/>
    </xf>
    <xf numFmtId="0" fontId="16" fillId="0" borderId="0" xfId="0" applyNumberFormat="1" applyFont="1" applyFill="1" applyBorder="1" applyAlignment="1" applyProtection="1">
      <alignment horizontal="left" vertical="top" wrapText="1"/>
      <protection locked="0"/>
    </xf>
    <xf numFmtId="0" fontId="16" fillId="0" borderId="0" xfId="0" applyFont="1" applyFill="1" applyAlignment="1">
      <alignment horizontal="right"/>
    </xf>
    <xf numFmtId="2" fontId="16" fillId="0" borderId="0" xfId="0" applyNumberFormat="1" applyFont="1" applyFill="1" applyAlignment="1">
      <alignment horizontal="right"/>
    </xf>
    <xf numFmtId="0" fontId="16" fillId="0" borderId="0" xfId="0" applyNumberFormat="1" applyFont="1" applyFill="1" applyBorder="1" applyAlignment="1">
      <alignment horizontal="left" vertical="top" wrapText="1"/>
    </xf>
    <xf numFmtId="0" fontId="14" fillId="0" borderId="0" xfId="0" applyFont="1" applyFill="1" applyAlignment="1">
      <alignment horizontal="left" vertical="top"/>
    </xf>
    <xf numFmtId="0" fontId="14" fillId="0" borderId="0" xfId="0" applyFont="1" applyFill="1" applyAlignment="1">
      <alignment horizontal="right"/>
    </xf>
    <xf numFmtId="2" fontId="14" fillId="0" borderId="0" xfId="0" applyNumberFormat="1" applyFont="1" applyFill="1" applyAlignment="1">
      <alignment horizontal="right"/>
    </xf>
    <xf numFmtId="0" fontId="2" fillId="0" borderId="0" xfId="0" applyFont="1" applyFill="1" applyAlignment="1">
      <alignment horizontal="right"/>
    </xf>
    <xf numFmtId="0" fontId="16" fillId="0" borderId="0" xfId="0" applyFont="1" applyFill="1"/>
    <xf numFmtId="0" fontId="2" fillId="0" borderId="0" xfId="0" applyFont="1" applyFill="1" applyBorder="1" applyAlignment="1">
      <alignment horizontal="center" wrapText="1"/>
    </xf>
    <xf numFmtId="0" fontId="0" fillId="0" borderId="0" xfId="0" applyFont="1" applyFill="1"/>
    <xf numFmtId="2" fontId="16" fillId="0" borderId="0" xfId="11" applyNumberFormat="1" applyFont="1" applyFill="1" applyBorder="1"/>
    <xf numFmtId="2" fontId="16" fillId="0" borderId="0" xfId="0" applyNumberFormat="1" applyFont="1" applyFill="1" applyAlignment="1">
      <alignment horizontal="center"/>
    </xf>
    <xf numFmtId="2" fontId="16" fillId="0" borderId="0" xfId="11" applyNumberFormat="1" applyFont="1" applyFill="1" applyBorder="1" applyAlignment="1">
      <alignment horizontal="center"/>
    </xf>
    <xf numFmtId="2" fontId="2" fillId="0" borderId="0" xfId="11" applyNumberFormat="1" applyFont="1" applyFill="1" applyBorder="1"/>
    <xf numFmtId="0" fontId="0" fillId="0" borderId="0" xfId="0" applyFont="1" applyFill="1" applyAlignment="1">
      <alignment horizontal="right" shrinkToFit="1"/>
    </xf>
    <xf numFmtId="0" fontId="0" fillId="0" borderId="0" xfId="10" applyFont="1" applyFill="1"/>
    <xf numFmtId="0" fontId="0" fillId="0" borderId="0" xfId="16" applyFont="1" applyFill="1" applyAlignment="1">
      <alignment horizontal="right"/>
    </xf>
    <xf numFmtId="0" fontId="0" fillId="0" borderId="0" xfId="0" applyFont="1" applyFill="1" applyAlignment="1">
      <alignment horizontal="right" vertical="top" wrapText="1"/>
    </xf>
    <xf numFmtId="0" fontId="0" fillId="0" borderId="0" xfId="0" applyFont="1" applyFill="1" applyAlignment="1" applyProtection="1">
      <alignment horizontal="left" vertical="top" wrapText="1"/>
      <protection locked="0"/>
    </xf>
    <xf numFmtId="0" fontId="0" fillId="0" borderId="0" xfId="10" applyFont="1" applyFill="1" applyAlignment="1">
      <alignment horizontal="left" vertical="top" wrapText="1"/>
    </xf>
    <xf numFmtId="2" fontId="2" fillId="0" borderId="0" xfId="11" applyNumberFormat="1" applyFont="1" applyFill="1" applyBorder="1" applyAlignment="1">
      <alignment horizontal="left" vertical="top"/>
    </xf>
    <xf numFmtId="0" fontId="14" fillId="0" borderId="0" xfId="0" applyFont="1" applyFill="1"/>
    <xf numFmtId="0" fontId="14" fillId="0" borderId="0" xfId="0" applyFont="1" applyBorder="1" applyAlignment="1" applyProtection="1">
      <alignment vertical="top" wrapText="1"/>
    </xf>
    <xf numFmtId="49" fontId="14" fillId="0" borderId="0" xfId="11" quotePrefix="1" applyNumberFormat="1" applyFont="1" applyFill="1" applyBorder="1" applyAlignment="1">
      <alignment horizontal="left" vertical="top" wrapText="1"/>
    </xf>
    <xf numFmtId="49" fontId="34" fillId="0" borderId="0" xfId="0" applyNumberFormat="1" applyFont="1" applyAlignment="1">
      <alignment vertical="center"/>
    </xf>
    <xf numFmtId="49" fontId="35" fillId="0" borderId="0" xfId="0" applyNumberFormat="1" applyFont="1"/>
    <xf numFmtId="0" fontId="35" fillId="0" borderId="0" xfId="0" applyFont="1"/>
    <xf numFmtId="49" fontId="34" fillId="0" borderId="0" xfId="0" applyNumberFormat="1" applyFont="1" applyAlignment="1">
      <alignment horizontal="left" vertical="top"/>
    </xf>
    <xf numFmtId="0" fontId="14" fillId="0" borderId="0" xfId="11" applyFont="1" applyAlignment="1">
      <alignment horizontal="center" wrapText="1"/>
    </xf>
    <xf numFmtId="49" fontId="14" fillId="0" borderId="0" xfId="13" applyNumberFormat="1" applyFont="1" applyAlignment="1">
      <alignment horizontal="right" vertical="top" wrapText="1"/>
    </xf>
    <xf numFmtId="0" fontId="14" fillId="0" borderId="0" xfId="11" applyNumberFormat="1" applyFont="1" applyFill="1" applyBorder="1" applyAlignment="1">
      <alignment horizontal="left" vertical="top" wrapText="1"/>
    </xf>
    <xf numFmtId="0" fontId="14" fillId="0" borderId="0" xfId="0" applyFont="1" applyFill="1" applyAlignment="1">
      <alignment horizontal="center" vertical="top"/>
    </xf>
    <xf numFmtId="0" fontId="2" fillId="0" borderId="0" xfId="0" applyFont="1" applyFill="1" applyAlignment="1">
      <alignment horizontal="center" vertical="top"/>
    </xf>
    <xf numFmtId="0" fontId="0" fillId="0" borderId="0" xfId="0" applyFont="1" applyFill="1" applyAlignment="1">
      <alignment horizontal="center" vertical="top"/>
    </xf>
    <xf numFmtId="0" fontId="16" fillId="0" borderId="0" xfId="0" applyFont="1" applyFill="1" applyAlignment="1">
      <alignment horizontal="center" vertical="top"/>
    </xf>
    <xf numFmtId="49" fontId="14" fillId="0" borderId="0" xfId="13" applyNumberFormat="1" applyFont="1" applyAlignment="1">
      <alignment horizontal="center" vertical="top" wrapText="1"/>
    </xf>
    <xf numFmtId="49" fontId="14" fillId="0" borderId="0" xfId="0" applyNumberFormat="1" applyFont="1" applyAlignment="1">
      <alignment vertical="center"/>
    </xf>
    <xf numFmtId="49" fontId="35" fillId="0" borderId="0" xfId="0" applyNumberFormat="1" applyFont="1" applyBorder="1" applyAlignment="1">
      <alignment horizontal="left" vertical="top" wrapText="1"/>
    </xf>
    <xf numFmtId="0" fontId="35" fillId="0" borderId="0" xfId="0" applyFont="1" applyAlignment="1">
      <alignment horizontal="center"/>
    </xf>
    <xf numFmtId="49" fontId="35" fillId="0" borderId="0" xfId="0" applyNumberFormat="1" applyFont="1" applyAlignment="1">
      <alignment horizontal="left" vertical="top"/>
    </xf>
    <xf numFmtId="49" fontId="34" fillId="0" borderId="0" xfId="0" applyNumberFormat="1" applyFont="1" applyAlignment="1">
      <alignment horizontal="center" vertical="center"/>
    </xf>
    <xf numFmtId="49" fontId="35" fillId="0" borderId="0" xfId="0" applyNumberFormat="1" applyFont="1" applyAlignment="1">
      <alignment horizontal="center"/>
    </xf>
    <xf numFmtId="2" fontId="35" fillId="0" borderId="0" xfId="0" applyNumberFormat="1" applyFont="1" applyAlignment="1">
      <alignment horizontal="center" wrapText="1"/>
    </xf>
    <xf numFmtId="0" fontId="35" fillId="0" borderId="0" xfId="0" applyFont="1" applyBorder="1" applyAlignment="1">
      <alignment vertical="top" wrapText="1"/>
    </xf>
    <xf numFmtId="49" fontId="14" fillId="0" borderId="0" xfId="12" quotePrefix="1" applyNumberFormat="1" applyFont="1" applyFill="1" applyBorder="1" applyAlignment="1">
      <alignment horizontal="left" vertical="top" wrapText="1"/>
    </xf>
    <xf numFmtId="43" fontId="35" fillId="0" borderId="0" xfId="4" applyFont="1" applyBorder="1" applyAlignment="1">
      <alignment horizontal="right" wrapText="1"/>
    </xf>
    <xf numFmtId="4" fontId="35" fillId="0" borderId="0" xfId="4" applyNumberFormat="1" applyFont="1" applyBorder="1" applyAlignment="1">
      <alignment wrapText="1"/>
    </xf>
    <xf numFmtId="43" fontId="35" fillId="0" borderId="0" xfId="4" applyFont="1" applyFill="1" applyBorder="1" applyAlignment="1">
      <alignment horizontal="right" wrapText="1"/>
    </xf>
    <xf numFmtId="2" fontId="35" fillId="0" borderId="0" xfId="4" applyNumberFormat="1" applyFont="1" applyFill="1" applyBorder="1" applyAlignment="1">
      <alignment horizontal="center" wrapText="1"/>
    </xf>
    <xf numFmtId="2" fontId="35" fillId="0" borderId="0" xfId="1" applyNumberFormat="1" applyFont="1" applyFill="1" applyBorder="1" applyAlignment="1">
      <alignment horizontal="center" wrapText="1"/>
    </xf>
    <xf numFmtId="0" fontId="35" fillId="0" borderId="0" xfId="0" applyFont="1" applyBorder="1" applyAlignment="1">
      <alignment horizontal="center" wrapText="1"/>
    </xf>
    <xf numFmtId="49" fontId="35" fillId="0" borderId="0" xfId="0" applyNumberFormat="1" applyFont="1" applyBorder="1" applyAlignment="1">
      <alignment horizontal="left" vertical="center"/>
    </xf>
    <xf numFmtId="2" fontId="35" fillId="0" borderId="0" xfId="1" applyNumberFormat="1" applyFont="1" applyFill="1" applyAlignment="1">
      <alignment horizontal="center" wrapText="1"/>
    </xf>
    <xf numFmtId="0" fontId="35" fillId="0" borderId="0" xfId="0" applyNumberFormat="1" applyFont="1" applyBorder="1" applyAlignment="1">
      <alignment horizontal="left" vertical="top" wrapText="1"/>
    </xf>
    <xf numFmtId="0" fontId="0" fillId="0" borderId="0" xfId="11" applyFont="1" applyAlignment="1">
      <alignment horizontal="left" vertical="top" wrapText="1"/>
    </xf>
    <xf numFmtId="0" fontId="0" fillId="0" borderId="0" xfId="0" applyFont="1" applyBorder="1" applyAlignment="1" applyProtection="1">
      <alignment vertical="top" wrapText="1"/>
    </xf>
    <xf numFmtId="2" fontId="2" fillId="0" borderId="0" xfId="11" applyNumberFormat="1" applyFont="1" applyFill="1" applyBorder="1" applyAlignment="1">
      <alignment horizontal="center" vertical="top" wrapText="1"/>
    </xf>
    <xf numFmtId="0" fontId="2" fillId="0" borderId="0" xfId="0" applyFont="1" applyFill="1" applyBorder="1" applyAlignment="1">
      <alignment horizontal="center" vertical="top"/>
    </xf>
    <xf numFmtId="2" fontId="16" fillId="0" borderId="0" xfId="0" applyNumberFormat="1" applyFont="1" applyFill="1" applyBorder="1" applyAlignment="1">
      <alignment horizontal="right"/>
    </xf>
    <xf numFmtId="2" fontId="16" fillId="0" borderId="0" xfId="9" applyNumberFormat="1" applyFont="1" applyFill="1" applyBorder="1"/>
    <xf numFmtId="2" fontId="2" fillId="0" borderId="0" xfId="11" applyNumberFormat="1" applyFont="1" applyFill="1" applyBorder="1" applyAlignment="1">
      <alignment horizontal="right"/>
    </xf>
    <xf numFmtId="0" fontId="35" fillId="0" borderId="1" xfId="0" applyFont="1" applyFill="1" applyBorder="1" applyAlignment="1">
      <alignment horizontal="center" vertical="top" wrapText="1"/>
    </xf>
    <xf numFmtId="0" fontId="35" fillId="0" borderId="1" xfId="0" applyFont="1" applyFill="1" applyBorder="1" applyAlignment="1">
      <alignment horizontal="left" vertical="top" wrapText="1"/>
    </xf>
    <xf numFmtId="0" fontId="35" fillId="0" borderId="1" xfId="0" applyFont="1" applyFill="1" applyBorder="1" applyAlignment="1">
      <alignment horizontal="center" wrapText="1"/>
    </xf>
    <xf numFmtId="0" fontId="35" fillId="0" borderId="1" xfId="0" applyFont="1" applyFill="1" applyBorder="1" applyAlignment="1">
      <alignment wrapText="1"/>
    </xf>
    <xf numFmtId="0" fontId="0" fillId="0" borderId="1" xfId="0" applyFont="1" applyFill="1" applyBorder="1"/>
    <xf numFmtId="0" fontId="14" fillId="0" borderId="1" xfId="11" applyFont="1" applyFill="1" applyBorder="1" applyAlignment="1">
      <alignment horizontal="center" vertical="top"/>
    </xf>
    <xf numFmtId="0" fontId="14" fillId="0" borderId="1" xfId="11" applyFont="1" applyFill="1" applyBorder="1" applyAlignment="1">
      <alignment vertical="top" wrapText="1"/>
    </xf>
    <xf numFmtId="0" fontId="0" fillId="0" borderId="1" xfId="11" applyFont="1" applyFill="1" applyBorder="1" applyAlignment="1">
      <alignment horizontal="center"/>
    </xf>
    <xf numFmtId="4" fontId="0" fillId="0" borderId="1" xfId="11" applyNumberFormat="1" applyFont="1" applyFill="1" applyBorder="1" applyAlignment="1">
      <alignment horizontal="right"/>
    </xf>
    <xf numFmtId="0" fontId="35" fillId="0" borderId="1" xfId="0" applyFont="1" applyFill="1" applyBorder="1" applyAlignment="1">
      <alignment vertical="top" wrapText="1"/>
    </xf>
    <xf numFmtId="49" fontId="0" fillId="0" borderId="1" xfId="11" applyNumberFormat="1" applyFont="1" applyFill="1" applyBorder="1" applyAlignment="1">
      <alignment horizontal="center" vertical="top"/>
    </xf>
    <xf numFmtId="0" fontId="0" fillId="0" borderId="1" xfId="11" applyFont="1" applyFill="1" applyBorder="1" applyAlignment="1">
      <alignment vertical="top" wrapText="1"/>
    </xf>
    <xf numFmtId="1" fontId="0" fillId="0" borderId="1" xfId="11" applyNumberFormat="1" applyFont="1" applyFill="1" applyBorder="1" applyAlignment="1">
      <alignment horizontal="center"/>
    </xf>
    <xf numFmtId="4" fontId="0" fillId="0" borderId="1" xfId="0" applyNumberFormat="1" applyFont="1" applyFill="1" applyBorder="1" applyAlignment="1">
      <alignment horizontal="right" wrapText="1"/>
    </xf>
    <xf numFmtId="0" fontId="0" fillId="0" borderId="1" xfId="11" applyNumberFormat="1" applyFont="1" applyFill="1" applyBorder="1" applyAlignment="1">
      <alignment horizontal="center"/>
    </xf>
    <xf numFmtId="0" fontId="0" fillId="0" borderId="1" xfId="11" applyNumberFormat="1" applyFont="1" applyFill="1" applyBorder="1" applyAlignment="1">
      <alignment horizontal="center" vertical="top"/>
    </xf>
    <xf numFmtId="9" fontId="0" fillId="0" borderId="1" xfId="11" applyNumberFormat="1" applyFont="1" applyFill="1" applyBorder="1" applyAlignment="1">
      <alignment horizontal="center"/>
    </xf>
    <xf numFmtId="49" fontId="14" fillId="0" borderId="1" xfId="11" applyNumberFormat="1" applyFont="1" applyFill="1" applyBorder="1" applyAlignment="1">
      <alignment horizontal="center" vertical="top"/>
    </xf>
    <xf numFmtId="0" fontId="14" fillId="0" borderId="1" xfId="11" applyFont="1" applyFill="1" applyBorder="1" applyAlignment="1">
      <alignment horizontal="center"/>
    </xf>
    <xf numFmtId="4" fontId="14" fillId="0" borderId="1" xfId="11" applyNumberFormat="1" applyFont="1" applyFill="1" applyBorder="1" applyAlignment="1">
      <alignment horizontal="right"/>
    </xf>
    <xf numFmtId="0" fontId="36" fillId="0" borderId="1" xfId="0" applyFont="1" applyFill="1" applyBorder="1" applyAlignment="1">
      <alignment vertical="top" wrapText="1"/>
    </xf>
    <xf numFmtId="188" fontId="0" fillId="0" borderId="1" xfId="11" quotePrefix="1" applyNumberFormat="1" applyFont="1" applyFill="1" applyBorder="1" applyAlignment="1">
      <alignment horizontal="center" vertical="top"/>
    </xf>
    <xf numFmtId="1" fontId="0" fillId="0" borderId="1" xfId="11" applyNumberFormat="1" applyFont="1" applyFill="1" applyBorder="1" applyAlignment="1">
      <alignment horizontal="center" wrapText="1"/>
    </xf>
    <xf numFmtId="4" fontId="35" fillId="0" borderId="1" xfId="0" applyNumberFormat="1" applyFont="1" applyFill="1" applyBorder="1" applyAlignment="1">
      <alignment wrapText="1"/>
    </xf>
    <xf numFmtId="188" fontId="35" fillId="0" borderId="1" xfId="0" applyNumberFormat="1" applyFont="1" applyFill="1" applyBorder="1" applyAlignment="1">
      <alignment horizontal="center" vertical="top" wrapText="1"/>
    </xf>
    <xf numFmtId="0" fontId="36" fillId="0" borderId="1" xfId="0" applyFont="1" applyFill="1" applyBorder="1" applyAlignment="1">
      <alignment horizontal="center" vertical="top" wrapText="1"/>
    </xf>
    <xf numFmtId="0" fontId="36" fillId="0" borderId="1" xfId="0" applyFont="1" applyFill="1" applyBorder="1" applyAlignment="1">
      <alignment horizontal="left" vertical="top" wrapText="1"/>
    </xf>
    <xf numFmtId="0" fontId="36" fillId="0" borderId="1" xfId="0" applyFont="1" applyFill="1" applyBorder="1" applyAlignment="1">
      <alignment horizontal="center" wrapText="1"/>
    </xf>
    <xf numFmtId="0" fontId="36" fillId="0" borderId="1" xfId="0" applyFont="1" applyFill="1" applyBorder="1" applyAlignment="1">
      <alignment wrapText="1"/>
    </xf>
    <xf numFmtId="2" fontId="35" fillId="0" borderId="1" xfId="0" applyNumberFormat="1" applyFont="1" applyFill="1" applyBorder="1" applyAlignment="1">
      <alignment horizontal="center" vertical="top" wrapText="1"/>
    </xf>
    <xf numFmtId="188" fontId="0" fillId="0" borderId="1" xfId="11" applyNumberFormat="1" applyFont="1" applyFill="1" applyBorder="1" applyAlignment="1">
      <alignment horizontal="center" vertical="top"/>
    </xf>
    <xf numFmtId="0" fontId="0" fillId="0" borderId="1" xfId="0" applyFont="1" applyFill="1" applyBorder="1" applyAlignment="1" applyProtection="1">
      <alignment wrapText="1"/>
    </xf>
    <xf numFmtId="188" fontId="35" fillId="0" borderId="1" xfId="0" applyNumberFormat="1" applyFont="1" applyFill="1" applyBorder="1" applyAlignment="1" applyProtection="1">
      <alignment horizontal="center" vertical="top" wrapText="1"/>
    </xf>
    <xf numFmtId="0" fontId="35" fillId="0" borderId="1" xfId="0" applyFont="1" applyFill="1" applyBorder="1" applyAlignment="1" applyProtection="1">
      <alignment horizontal="center" vertical="top" wrapText="1"/>
    </xf>
    <xf numFmtId="0" fontId="0" fillId="0" borderId="1" xfId="8" applyFont="1" applyFill="1" applyBorder="1" applyAlignment="1" applyProtection="1">
      <alignment horizontal="center"/>
    </xf>
    <xf numFmtId="4" fontId="35" fillId="0" borderId="1" xfId="0" applyNumberFormat="1" applyFont="1" applyFill="1" applyBorder="1" applyAlignment="1" applyProtection="1">
      <alignment horizontal="center" wrapText="1"/>
    </xf>
    <xf numFmtId="0" fontId="0" fillId="0" borderId="1" xfId="0" applyFont="1" applyFill="1" applyBorder="1" applyAlignment="1" applyProtection="1">
      <alignment horizontal="center" vertical="top" wrapText="1"/>
    </xf>
    <xf numFmtId="0" fontId="35" fillId="0" borderId="1" xfId="0" applyFont="1" applyFill="1" applyBorder="1" applyAlignment="1" applyProtection="1"/>
    <xf numFmtId="0" fontId="0" fillId="0" borderId="1" xfId="8" applyFont="1" applyFill="1" applyBorder="1" applyAlignment="1" applyProtection="1">
      <alignment horizontal="left" vertical="top" wrapText="1"/>
    </xf>
    <xf numFmtId="49" fontId="14" fillId="0" borderId="1" xfId="8" applyNumberFormat="1" applyFont="1" applyFill="1" applyBorder="1" applyAlignment="1" applyProtection="1">
      <alignment horizontal="center" vertical="top"/>
    </xf>
    <xf numFmtId="4" fontId="35" fillId="0" borderId="1" xfId="0" applyNumberFormat="1" applyFont="1" applyFill="1" applyBorder="1" applyAlignment="1">
      <alignment vertical="top" wrapText="1"/>
    </xf>
    <xf numFmtId="49" fontId="14" fillId="0" borderId="0" xfId="11" applyNumberFormat="1" applyFont="1" applyFill="1" applyBorder="1" applyAlignment="1">
      <alignment horizontal="center" vertical="top"/>
    </xf>
    <xf numFmtId="0" fontId="14" fillId="0" borderId="0" xfId="11" applyFont="1" applyFill="1" applyBorder="1" applyAlignment="1">
      <alignment vertical="top" wrapText="1"/>
    </xf>
    <xf numFmtId="0" fontId="14" fillId="0" borderId="0" xfId="11" applyFont="1" applyFill="1" applyBorder="1" applyAlignment="1">
      <alignment horizontal="center"/>
    </xf>
    <xf numFmtId="4" fontId="14" fillId="0" borderId="0" xfId="11" applyNumberFormat="1" applyFont="1" applyFill="1" applyBorder="1" applyAlignment="1">
      <alignment horizontal="right"/>
    </xf>
    <xf numFmtId="0" fontId="35" fillId="0" borderId="0" xfId="0" applyFont="1" applyFill="1" applyBorder="1" applyAlignment="1">
      <alignment vertical="top" wrapText="1"/>
    </xf>
    <xf numFmtId="49" fontId="0" fillId="0" borderId="0" xfId="13" applyNumberFormat="1" applyFont="1" applyAlignment="1">
      <alignment horizontal="center" vertical="top" wrapText="1"/>
    </xf>
    <xf numFmtId="49" fontId="0" fillId="0" borderId="0" xfId="11" applyNumberFormat="1" applyFont="1" applyFill="1" applyAlignment="1">
      <alignment horizontal="center" vertical="center" wrapText="1"/>
    </xf>
    <xf numFmtId="0" fontId="0" fillId="0" borderId="0" xfId="11" applyFont="1" applyAlignment="1">
      <alignment horizontal="center" wrapText="1"/>
    </xf>
    <xf numFmtId="49" fontId="0" fillId="0" borderId="0" xfId="11" applyNumberFormat="1" applyFont="1" applyAlignment="1">
      <alignment horizontal="left" vertical="center" wrapText="1"/>
    </xf>
    <xf numFmtId="0" fontId="0" fillId="0" borderId="0" xfId="11" applyNumberFormat="1" applyFont="1" applyFill="1" applyBorder="1" applyAlignment="1">
      <alignment horizontal="left" vertical="top" wrapText="1"/>
    </xf>
    <xf numFmtId="49" fontId="0" fillId="0" borderId="0" xfId="11" quotePrefix="1" applyNumberFormat="1" applyFont="1" applyFill="1" applyBorder="1" applyAlignment="1">
      <alignment horizontal="left" vertical="top" wrapText="1"/>
    </xf>
    <xf numFmtId="0" fontId="0" fillId="0" borderId="0" xfId="11" applyFont="1" applyFill="1" applyAlignment="1">
      <alignment horizontal="center" wrapText="1"/>
    </xf>
    <xf numFmtId="49" fontId="0" fillId="0" borderId="0" xfId="0" applyNumberFormat="1" applyFont="1" applyFill="1"/>
    <xf numFmtId="49" fontId="0" fillId="0" borderId="0" xfId="0" applyNumberFormat="1" applyFont="1" applyAlignment="1">
      <alignment vertical="top" wrapText="1"/>
    </xf>
    <xf numFmtId="0" fontId="0" fillId="0" borderId="0" xfId="11" applyFont="1" applyFill="1" applyAlignment="1">
      <alignment horizontal="center" vertical="center" wrapText="1"/>
    </xf>
    <xf numFmtId="0" fontId="0" fillId="0" borderId="0" xfId="11" applyFont="1" applyAlignment="1">
      <alignment horizontal="center" vertical="center" wrapText="1"/>
    </xf>
    <xf numFmtId="0" fontId="0" fillId="0" borderId="0" xfId="11" applyNumberFormat="1" applyFont="1" applyFill="1" applyBorder="1" applyAlignment="1">
      <alignment vertical="top" wrapText="1"/>
    </xf>
    <xf numFmtId="49" fontId="35" fillId="0" borderId="0" xfId="0" applyNumberFormat="1" applyFont="1" applyAlignment="1">
      <alignment horizontal="center" vertical="top"/>
    </xf>
    <xf numFmtId="4" fontId="14" fillId="0" borderId="1" xfId="0" applyNumberFormat="1" applyFont="1" applyFill="1" applyBorder="1"/>
    <xf numFmtId="49" fontId="36" fillId="0" borderId="0" xfId="0" applyNumberFormat="1" applyFont="1"/>
    <xf numFmtId="0" fontId="14" fillId="0" borderId="0" xfId="11" applyFont="1" applyFill="1" applyAlignment="1">
      <alignment horizontal="center" wrapText="1"/>
    </xf>
    <xf numFmtId="0" fontId="0" fillId="0" borderId="2" xfId="0" applyFont="1" applyFill="1" applyBorder="1" applyAlignment="1">
      <alignment horizontal="right" vertical="center" wrapText="1"/>
    </xf>
    <xf numFmtId="0" fontId="14" fillId="0" borderId="2" xfId="0" applyFont="1" applyFill="1" applyBorder="1" applyAlignment="1">
      <alignment horizontal="left" vertical="top" wrapText="1"/>
    </xf>
    <xf numFmtId="0" fontId="0" fillId="0" borderId="2" xfId="0" applyFont="1" applyFill="1" applyBorder="1" applyAlignment="1">
      <alignment horizontal="right" wrapText="1"/>
    </xf>
    <xf numFmtId="2" fontId="0" fillId="0" borderId="2" xfId="0" applyNumberFormat="1" applyFont="1" applyFill="1" applyBorder="1" applyAlignment="1">
      <alignment horizontal="right" wrapText="1"/>
    </xf>
    <xf numFmtId="2" fontId="0" fillId="0" borderId="2" xfId="11" applyNumberFormat="1" applyFont="1" applyFill="1" applyBorder="1" applyAlignment="1">
      <alignment wrapText="1"/>
    </xf>
    <xf numFmtId="2" fontId="14" fillId="0" borderId="2" xfId="11" applyNumberFormat="1" applyFont="1" applyFill="1" applyBorder="1" applyAlignment="1">
      <alignment wrapText="1"/>
    </xf>
    <xf numFmtId="0" fontId="0" fillId="0" borderId="2" xfId="0" applyFont="1" applyFill="1" applyBorder="1" applyAlignment="1">
      <alignment wrapText="1"/>
    </xf>
    <xf numFmtId="4" fontId="36" fillId="0" borderId="0" xfId="4" applyNumberFormat="1" applyFont="1" applyBorder="1" applyAlignment="1">
      <alignment wrapText="1"/>
    </xf>
    <xf numFmtId="49" fontId="8" fillId="0" borderId="0" xfId="13" applyNumberFormat="1" applyFont="1" applyAlignment="1">
      <alignment horizontal="right" vertical="top" wrapText="1"/>
    </xf>
    <xf numFmtId="49" fontId="8" fillId="0" borderId="0" xfId="12" applyNumberFormat="1" applyFont="1" applyFill="1" applyBorder="1" applyAlignment="1">
      <alignment horizontal="left" vertical="top" wrapText="1"/>
    </xf>
    <xf numFmtId="49" fontId="8" fillId="0" borderId="0" xfId="12" applyNumberFormat="1" applyFont="1" applyFill="1" applyAlignment="1">
      <alignment horizontal="center" wrapText="1"/>
    </xf>
    <xf numFmtId="2" fontId="8" fillId="0" borderId="0" xfId="12" applyNumberFormat="1" applyFont="1" applyFill="1" applyAlignment="1">
      <alignment horizontal="center" wrapText="1"/>
    </xf>
    <xf numFmtId="0" fontId="8" fillId="0" borderId="0" xfId="12" applyFont="1" applyAlignment="1">
      <alignment horizontal="left" vertical="top" wrapText="1"/>
    </xf>
    <xf numFmtId="0" fontId="8" fillId="0" borderId="0" xfId="12" applyNumberFormat="1" applyFont="1" applyFill="1" applyBorder="1" applyAlignment="1">
      <alignment horizontal="left" vertical="top" wrapText="1"/>
    </xf>
    <xf numFmtId="0" fontId="8" fillId="0" borderId="0" xfId="12" applyFont="1" applyFill="1" applyAlignment="1">
      <alignment horizontal="center" wrapText="1"/>
    </xf>
    <xf numFmtId="0" fontId="8" fillId="0" borderId="0" xfId="12" quotePrefix="1" applyNumberFormat="1" applyFont="1" applyFill="1" applyBorder="1" applyAlignment="1">
      <alignment horizontal="left" vertical="top" wrapText="1"/>
    </xf>
    <xf numFmtId="0" fontId="18" fillId="0" borderId="0" xfId="0" applyFont="1" applyAlignment="1">
      <alignment vertical="top" wrapText="1"/>
    </xf>
    <xf numFmtId="2" fontId="8" fillId="0" borderId="0" xfId="12" applyNumberFormat="1" applyFont="1" applyAlignment="1">
      <alignment horizontal="center" wrapText="1"/>
    </xf>
    <xf numFmtId="0" fontId="35" fillId="0" borderId="0" xfId="0" applyFont="1" applyAlignment="1">
      <alignment vertical="top" wrapText="1"/>
    </xf>
    <xf numFmtId="0" fontId="35" fillId="0" borderId="0" xfId="0" applyFont="1" applyFill="1" applyAlignment="1" applyProtection="1">
      <alignment vertical="top" wrapText="1"/>
      <protection locked="0"/>
    </xf>
    <xf numFmtId="0" fontId="0" fillId="0" borderId="0" xfId="0" applyFont="1" applyFill="1" applyBorder="1" applyAlignment="1">
      <alignment horizontal="right" vertical="center" wrapText="1"/>
    </xf>
    <xf numFmtId="0" fontId="14" fillId="0" borderId="0" xfId="0" applyFont="1" applyFill="1" applyBorder="1" applyAlignment="1">
      <alignment horizontal="left" vertical="top" wrapText="1"/>
    </xf>
    <xf numFmtId="0" fontId="0" fillId="0" borderId="0" xfId="0" applyFont="1" applyFill="1" applyBorder="1" applyAlignment="1">
      <alignment horizontal="right" wrapText="1"/>
    </xf>
    <xf numFmtId="2" fontId="0" fillId="0" borderId="0" xfId="0" applyNumberFormat="1" applyFont="1" applyFill="1" applyBorder="1" applyAlignment="1">
      <alignment horizontal="right" wrapText="1"/>
    </xf>
    <xf numFmtId="2" fontId="0" fillId="0" borderId="0" xfId="11" applyNumberFormat="1" applyFont="1" applyFill="1" applyBorder="1" applyAlignment="1">
      <alignment wrapText="1"/>
    </xf>
    <xf numFmtId="2" fontId="14" fillId="0" borderId="0" xfId="11" applyNumberFormat="1" applyFont="1" applyFill="1" applyBorder="1" applyAlignment="1">
      <alignment wrapText="1"/>
    </xf>
    <xf numFmtId="0" fontId="0" fillId="0" borderId="0" xfId="0" applyFont="1" applyFill="1" applyBorder="1" applyAlignment="1">
      <alignment wrapText="1"/>
    </xf>
    <xf numFmtId="0" fontId="0" fillId="0" borderId="0" xfId="0" applyFont="1" applyFill="1" applyAlignment="1">
      <alignment horizontal="center"/>
    </xf>
    <xf numFmtId="0" fontId="0" fillId="0" borderId="0" xfId="0" applyFont="1" applyFill="1" applyAlignment="1">
      <alignment horizontal="right" wrapText="1"/>
    </xf>
    <xf numFmtId="2" fontId="0" fillId="0" borderId="0" xfId="0" applyNumberFormat="1" applyFont="1" applyFill="1" applyAlignment="1">
      <alignment horizontal="right" wrapText="1"/>
    </xf>
    <xf numFmtId="2" fontId="16" fillId="0" borderId="0" xfId="11" applyNumberFormat="1" applyFont="1" applyFill="1" applyBorder="1" applyAlignment="1">
      <alignment horizontal="right" wrapText="1"/>
    </xf>
    <xf numFmtId="2" fontId="16" fillId="0" borderId="0" xfId="11" applyNumberFormat="1" applyFont="1" applyFill="1" applyBorder="1" applyAlignment="1">
      <alignment wrapText="1"/>
    </xf>
    <xf numFmtId="0" fontId="0" fillId="0" borderId="0" xfId="12" applyNumberFormat="1" applyFont="1" applyFill="1" applyBorder="1" applyAlignment="1">
      <alignment horizontal="left" vertical="top" wrapText="1"/>
    </xf>
    <xf numFmtId="49" fontId="0" fillId="0" borderId="0" xfId="13" applyNumberFormat="1" applyFont="1" applyAlignment="1">
      <alignment horizontal="right" vertical="top" wrapText="1"/>
    </xf>
    <xf numFmtId="0" fontId="0" fillId="0" borderId="0" xfId="0" applyFont="1" applyAlignment="1">
      <alignment vertical="top" wrapText="1"/>
    </xf>
    <xf numFmtId="0" fontId="1" fillId="0" borderId="0" xfId="22" applyFont="1" applyBorder="1" applyProtection="1"/>
    <xf numFmtId="0" fontId="1" fillId="0" borderId="0" xfId="22" applyFont="1" applyBorder="1" applyAlignment="1" applyProtection="1">
      <alignment horizontal="left" wrapText="1"/>
    </xf>
    <xf numFmtId="49" fontId="1" fillId="0" borderId="0" xfId="22" applyNumberFormat="1" applyFont="1" applyProtection="1"/>
    <xf numFmtId="2" fontId="1" fillId="0" borderId="0" xfId="22" applyNumberFormat="1" applyFont="1" applyAlignment="1" applyProtection="1">
      <alignment horizontal="center"/>
    </xf>
    <xf numFmtId="4" fontId="1" fillId="0" borderId="0" xfId="22" applyNumberFormat="1" applyFont="1" applyAlignment="1" applyProtection="1">
      <alignment horizontal="right"/>
    </xf>
    <xf numFmtId="0" fontId="25" fillId="0" borderId="0" xfId="22" applyFont="1" applyBorder="1" applyProtection="1"/>
    <xf numFmtId="49" fontId="26" fillId="0" borderId="0" xfId="22" applyNumberFormat="1" applyFont="1" applyProtection="1"/>
    <xf numFmtId="49" fontId="19" fillId="0" borderId="0" xfId="22" applyNumberFormat="1" applyFont="1" applyAlignment="1" applyProtection="1">
      <alignment horizontal="centerContinuous"/>
    </xf>
    <xf numFmtId="0" fontId="8" fillId="0" borderId="0" xfId="14" applyFont="1" applyAlignment="1">
      <alignment horizontal="centerContinuous"/>
    </xf>
    <xf numFmtId="0" fontId="13" fillId="0" borderId="0" xfId="14" applyFont="1" applyAlignment="1">
      <alignment horizontal="centerContinuous"/>
    </xf>
    <xf numFmtId="0" fontId="13" fillId="0" borderId="0" xfId="14" applyFont="1"/>
    <xf numFmtId="49" fontId="25" fillId="0" borderId="0" xfId="14" applyNumberFormat="1" applyFont="1" applyAlignment="1" applyProtection="1">
      <alignment horizontal="left"/>
    </xf>
    <xf numFmtId="49" fontId="1" fillId="0" borderId="0" xfId="14" applyNumberFormat="1" applyFont="1" applyProtection="1"/>
    <xf numFmtId="2" fontId="1" fillId="0" borderId="0" xfId="14" applyNumberFormat="1" applyFont="1" applyAlignment="1" applyProtection="1">
      <alignment horizontal="center"/>
    </xf>
    <xf numFmtId="4" fontId="1" fillId="0" borderId="0" xfId="14" applyNumberFormat="1" applyFont="1" applyAlignment="1" applyProtection="1">
      <alignment horizontal="right"/>
    </xf>
    <xf numFmtId="2" fontId="1" fillId="0" borderId="0" xfId="14" applyNumberFormat="1" applyFont="1" applyProtection="1"/>
    <xf numFmtId="2" fontId="1" fillId="0" borderId="0" xfId="14" applyNumberFormat="1" applyFont="1" applyFill="1" applyAlignment="1" applyProtection="1">
      <alignment horizontal="center"/>
    </xf>
    <xf numFmtId="49" fontId="25" fillId="0" borderId="0" xfId="14" applyNumberFormat="1" applyFont="1" applyProtection="1"/>
    <xf numFmtId="2" fontId="25" fillId="0" borderId="0" xfId="14" applyNumberFormat="1" applyFont="1" applyFill="1" applyAlignment="1" applyProtection="1">
      <alignment horizontal="center"/>
    </xf>
    <xf numFmtId="49" fontId="1" fillId="3" borderId="3" xfId="22" applyNumberFormat="1" applyFont="1" applyFill="1" applyBorder="1" applyProtection="1">
      <protection locked="0"/>
    </xf>
    <xf numFmtId="49" fontId="1" fillId="3" borderId="4" xfId="15" applyNumberFormat="1" applyFont="1" applyFill="1" applyBorder="1" applyProtection="1">
      <protection locked="0"/>
    </xf>
    <xf numFmtId="49" fontId="1" fillId="0" borderId="5" xfId="15" applyNumberFormat="1" applyFont="1" applyBorder="1" applyProtection="1">
      <protection locked="0"/>
    </xf>
    <xf numFmtId="49" fontId="1" fillId="3" borderId="3" xfId="17" applyNumberFormat="1" applyFont="1" applyFill="1" applyBorder="1" applyAlignment="1" applyProtection="1">
      <alignment horizontal="left"/>
      <protection locked="0"/>
    </xf>
    <xf numFmtId="49" fontId="1" fillId="3" borderId="4" xfId="17" applyNumberFormat="1" applyFont="1" applyFill="1" applyBorder="1" applyAlignment="1" applyProtection="1">
      <alignment horizontal="left"/>
      <protection locked="0"/>
    </xf>
    <xf numFmtId="49" fontId="1" fillId="3" borderId="6" xfId="17" applyNumberFormat="1" applyFont="1" applyFill="1" applyBorder="1" applyAlignment="1" applyProtection="1">
      <alignment horizontal="left"/>
      <protection locked="0"/>
    </xf>
    <xf numFmtId="0" fontId="1" fillId="0" borderId="5" xfId="17" applyFont="1" applyBorder="1" applyAlignment="1">
      <alignment horizontal="left"/>
    </xf>
    <xf numFmtId="49" fontId="1" fillId="3" borderId="5" xfId="17" applyNumberFormat="1" applyFont="1" applyFill="1" applyBorder="1" applyAlignment="1">
      <alignment horizontal="left"/>
    </xf>
    <xf numFmtId="49" fontId="1" fillId="3" borderId="4" xfId="17" applyNumberFormat="1" applyFont="1" applyFill="1" applyBorder="1" applyAlignment="1">
      <alignment horizontal="left"/>
    </xf>
    <xf numFmtId="49" fontId="1" fillId="0" borderId="0" xfId="17" applyNumberFormat="1" applyFont="1" applyAlignment="1">
      <alignment horizontal="left"/>
    </xf>
    <xf numFmtId="49" fontId="29" fillId="0" borderId="0" xfId="7" applyNumberFormat="1" applyFont="1" applyAlignment="1">
      <alignment horizontal="left"/>
    </xf>
    <xf numFmtId="49" fontId="1" fillId="3" borderId="3" xfId="7" applyNumberFormat="1" applyFont="1" applyFill="1" applyBorder="1" applyAlignment="1" applyProtection="1">
      <alignment horizontal="left"/>
      <protection locked="0"/>
    </xf>
    <xf numFmtId="49" fontId="1" fillId="3" borderId="4" xfId="7" applyNumberFormat="1" applyFont="1" applyFill="1" applyBorder="1" applyAlignment="1" applyProtection="1">
      <alignment horizontal="left"/>
      <protection locked="0"/>
    </xf>
    <xf numFmtId="49" fontId="1" fillId="0" borderId="0" xfId="14" applyNumberFormat="1" applyFont="1" applyFill="1" applyProtection="1"/>
    <xf numFmtId="49" fontId="25" fillId="0" borderId="0" xfId="14" applyNumberFormat="1" applyFont="1" applyFill="1" applyAlignment="1" applyProtection="1">
      <alignment vertical="top"/>
    </xf>
    <xf numFmtId="49" fontId="25" fillId="0" borderId="0" xfId="14" applyNumberFormat="1" applyFont="1" applyAlignment="1" applyProtection="1">
      <alignment vertical="top"/>
    </xf>
    <xf numFmtId="49" fontId="25" fillId="3" borderId="3" xfId="14" applyNumberFormat="1" applyFont="1" applyFill="1" applyBorder="1" applyAlignment="1" applyProtection="1">
      <alignment vertical="top" wrapText="1"/>
    </xf>
    <xf numFmtId="49" fontId="25" fillId="3" borderId="4" xfId="14" applyNumberFormat="1" applyFont="1" applyFill="1" applyBorder="1" applyAlignment="1" applyProtection="1">
      <alignment vertical="top" wrapText="1"/>
    </xf>
    <xf numFmtId="49" fontId="25" fillId="0" borderId="5" xfId="14" applyNumberFormat="1" applyFont="1" applyFill="1" applyBorder="1" applyAlignment="1" applyProtection="1">
      <alignment vertical="top" wrapText="1"/>
    </xf>
    <xf numFmtId="49" fontId="25" fillId="0" borderId="0" xfId="14" applyNumberFormat="1" applyFont="1" applyFill="1" applyBorder="1" applyAlignment="1" applyProtection="1">
      <alignment horizontal="center" wrapText="1"/>
    </xf>
    <xf numFmtId="2" fontId="25" fillId="0" borderId="0" xfId="14" applyNumberFormat="1" applyFont="1" applyFill="1" applyBorder="1" applyAlignment="1" applyProtection="1">
      <alignment horizontal="center" wrapText="1"/>
    </xf>
    <xf numFmtId="49" fontId="25" fillId="0" borderId="5" xfId="14" applyNumberFormat="1" applyFont="1" applyFill="1" applyBorder="1" applyAlignment="1" applyProtection="1">
      <alignment horizontal="center" wrapText="1"/>
    </xf>
    <xf numFmtId="49" fontId="1" fillId="0" borderId="0" xfId="14" applyNumberFormat="1" applyFont="1" applyBorder="1" applyProtection="1"/>
    <xf numFmtId="49" fontId="25" fillId="3" borderId="3" xfId="14" applyNumberFormat="1" applyFont="1" applyFill="1" applyBorder="1" applyAlignment="1" applyProtection="1">
      <alignment horizontal="left"/>
    </xf>
    <xf numFmtId="2" fontId="25" fillId="3" borderId="4" xfId="14" applyNumberFormat="1" applyFont="1" applyFill="1" applyBorder="1" applyAlignment="1" applyProtection="1">
      <alignment horizontal="center"/>
    </xf>
    <xf numFmtId="49" fontId="25" fillId="0" borderId="5" xfId="14" applyNumberFormat="1" applyFont="1" applyFill="1" applyBorder="1" applyAlignment="1" applyProtection="1">
      <alignment horizontal="center"/>
    </xf>
    <xf numFmtId="49" fontId="25" fillId="3" borderId="3" xfId="14" applyNumberFormat="1" applyFont="1" applyFill="1" applyBorder="1" applyAlignment="1" applyProtection="1"/>
    <xf numFmtId="49" fontId="25" fillId="3" borderId="4" xfId="14" applyNumberFormat="1" applyFont="1" applyFill="1" applyBorder="1" applyAlignment="1" applyProtection="1"/>
    <xf numFmtId="49" fontId="25" fillId="0" borderId="5" xfId="14" applyNumberFormat="1" applyFont="1" applyFill="1" applyBorder="1" applyAlignment="1" applyProtection="1"/>
    <xf numFmtId="49" fontId="30" fillId="0" borderId="0" xfId="14" applyNumberFormat="1" applyFont="1" applyProtection="1"/>
    <xf numFmtId="49" fontId="31" fillId="0" borderId="0" xfId="14" applyNumberFormat="1" applyFont="1" applyProtection="1"/>
    <xf numFmtId="49" fontId="31" fillId="0" borderId="0" xfId="14" applyNumberFormat="1" applyFont="1" applyAlignment="1" applyProtection="1">
      <alignment horizontal="center"/>
    </xf>
    <xf numFmtId="2" fontId="31" fillId="0" borderId="0" xfId="14" applyNumberFormat="1" applyFont="1" applyAlignment="1" applyProtection="1">
      <alignment horizontal="center"/>
    </xf>
    <xf numFmtId="2" fontId="31" fillId="0" borderId="0" xfId="14" applyNumberFormat="1" applyFont="1" applyProtection="1"/>
    <xf numFmtId="2" fontId="25" fillId="0" borderId="0" xfId="14" applyNumberFormat="1" applyFont="1" applyAlignment="1" applyProtection="1">
      <alignment horizontal="center"/>
    </xf>
    <xf numFmtId="4" fontId="31" fillId="0" borderId="0" xfId="14" applyNumberFormat="1" applyFont="1" applyAlignment="1" applyProtection="1">
      <alignment horizontal="right"/>
    </xf>
    <xf numFmtId="4" fontId="25" fillId="0" borderId="0" xfId="14" applyNumberFormat="1" applyFont="1" applyProtection="1"/>
    <xf numFmtId="49" fontId="25" fillId="4" borderId="0" xfId="14" applyNumberFormat="1" applyFont="1" applyFill="1" applyProtection="1"/>
    <xf numFmtId="4" fontId="25" fillId="3" borderId="3" xfId="14" applyNumberFormat="1" applyFont="1" applyFill="1" applyBorder="1" applyAlignment="1" applyProtection="1"/>
    <xf numFmtId="49" fontId="1" fillId="0" borderId="0" xfId="14" applyNumberFormat="1" applyFont="1" applyFill="1" applyBorder="1" applyProtection="1">
      <protection locked="0"/>
    </xf>
    <xf numFmtId="2" fontId="1" fillId="0" borderId="0" xfId="22" applyNumberFormat="1" applyFont="1" applyProtection="1"/>
    <xf numFmtId="49" fontId="25" fillId="0" borderId="0" xfId="14" applyNumberFormat="1" applyFont="1" applyAlignment="1" applyProtection="1">
      <alignment wrapText="1"/>
    </xf>
    <xf numFmtId="49" fontId="1" fillId="3" borderId="3" xfId="17" applyNumberFormat="1" applyFont="1" applyFill="1" applyBorder="1" applyAlignment="1" applyProtection="1">
      <alignment horizontal="left"/>
      <protection locked="0"/>
    </xf>
    <xf numFmtId="49" fontId="1" fillId="3" borderId="4" xfId="17" applyNumberFormat="1" applyFont="1" applyFill="1" applyBorder="1" applyAlignment="1" applyProtection="1">
      <alignment horizontal="left"/>
      <protection locked="0"/>
    </xf>
    <xf numFmtId="49" fontId="1" fillId="3" borderId="5" xfId="17" applyNumberFormat="1" applyFont="1" applyFill="1" applyBorder="1" applyAlignment="1" applyProtection="1">
      <alignment horizontal="left"/>
      <protection locked="0"/>
    </xf>
    <xf numFmtId="49" fontId="1" fillId="3" borderId="6" xfId="17" applyNumberFormat="1" applyFont="1" applyFill="1" applyBorder="1" applyAlignment="1" applyProtection="1">
      <alignment horizontal="left"/>
      <protection locked="0"/>
    </xf>
    <xf numFmtId="49" fontId="20" fillId="3" borderId="3" xfId="6" applyNumberFormat="1" applyFill="1" applyBorder="1" applyAlignment="1">
      <alignment horizontal="left"/>
      <protection locked="0"/>
    </xf>
    <xf numFmtId="49" fontId="28" fillId="3" borderId="4" xfId="7" applyNumberFormat="1" applyFont="1" applyFill="1" applyBorder="1" applyAlignment="1" applyProtection="1">
      <alignment horizontal="left"/>
      <protection locked="0"/>
    </xf>
    <xf numFmtId="0" fontId="1" fillId="0" borderId="0" xfId="14" applyNumberFormat="1" applyFont="1" applyFill="1" applyAlignment="1" applyProtection="1">
      <alignment horizontal="left" vertical="top" wrapText="1"/>
    </xf>
    <xf numFmtId="49" fontId="25" fillId="0" borderId="0" xfId="14" applyNumberFormat="1" applyFont="1" applyAlignment="1" applyProtection="1">
      <alignment horizontal="center"/>
    </xf>
    <xf numFmtId="49" fontId="34" fillId="0" borderId="0" xfId="0" applyNumberFormat="1" applyFont="1" applyAlignment="1">
      <alignment horizontal="center" vertical="center" wrapText="1"/>
    </xf>
  </cellXfs>
  <cellStyles count="24">
    <cellStyle name="Comma 2" xfId="1"/>
    <cellStyle name="Comma 2 2" xfId="2"/>
    <cellStyle name="Comma 3" xfId="3"/>
    <cellStyle name="Comma 3 2" xfId="4"/>
    <cellStyle name="Currency 2" xfId="5"/>
    <cellStyle name="Hyperlink 2" xfId="6"/>
    <cellStyle name="Hyperlink 3 2" xfId="7"/>
    <cellStyle name="Normal" xfId="0" builtinId="0"/>
    <cellStyle name="Normal 10 2" xfId="8"/>
    <cellStyle name="Normal 2" xfId="9"/>
    <cellStyle name="Normal 2 4 4" xfId="10"/>
    <cellStyle name="Normal 3" xfId="11"/>
    <cellStyle name="Normal 3 2" xfId="12"/>
    <cellStyle name="Normal 4" xfId="13"/>
    <cellStyle name="Normal 5 4" xfId="14"/>
    <cellStyle name="Normal 5 4 2" xfId="15"/>
    <cellStyle name="Normal_ZABA-CRNOMEREC-izvedbeni-TROSKOVNIK-arhitektura-rev 01(cp)" xfId="16"/>
    <cellStyle name="Normalno 13" xfId="17"/>
    <cellStyle name="Obično 2" xfId="18"/>
    <cellStyle name="Obično_MEDITERAN troškovnik" xfId="19"/>
    <cellStyle name="Style 1" xfId="20"/>
    <cellStyle name="Style 1 2" xfId="21"/>
    <cellStyle name="Style 1 2 4" xfId="22"/>
    <cellStyle name="Zarez 2 4" xfId="2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view="pageBreakPreview" topLeftCell="A13" zoomScaleNormal="100" zoomScaleSheetLayoutView="100" workbookViewId="0">
      <selection activeCell="E56" sqref="E56"/>
    </sheetView>
  </sheetViews>
  <sheetFormatPr defaultRowHeight="11.25"/>
  <cols>
    <col min="1" max="1" width="6" style="245" customWidth="1"/>
    <col min="2" max="2" width="11.5703125" style="245" customWidth="1"/>
    <col min="3" max="3" width="51.85546875" style="245" customWidth="1"/>
    <col min="4" max="4" width="22.7109375" style="245" customWidth="1"/>
    <col min="5" max="5" width="10.140625" style="245" customWidth="1"/>
    <col min="6" max="6" width="10" style="246" customWidth="1"/>
    <col min="7" max="7" width="13.28515625" style="245" customWidth="1"/>
    <col min="8" max="8" width="14.5703125" style="245" customWidth="1"/>
    <col min="9" max="9" width="14" style="247" customWidth="1"/>
    <col min="10" max="10" width="28" style="302" customWidth="1"/>
    <col min="11" max="11" width="17.5703125" style="245" customWidth="1"/>
    <col min="12" max="16384" width="9.140625" style="245"/>
  </cols>
  <sheetData>
    <row r="1" spans="1:256">
      <c r="A1" s="243"/>
      <c r="B1" s="243"/>
      <c r="C1" s="244"/>
      <c r="H1" s="247"/>
      <c r="I1" s="245"/>
      <c r="J1" s="245"/>
    </row>
    <row r="2" spans="1:256">
      <c r="A2" s="248" t="s">
        <v>549</v>
      </c>
      <c r="B2" s="248"/>
      <c r="C2" s="244"/>
      <c r="H2" s="247"/>
      <c r="I2" s="245"/>
      <c r="J2" s="245"/>
    </row>
    <row r="3" spans="1:256">
      <c r="A3" s="248" t="s">
        <v>550</v>
      </c>
      <c r="B3" s="248"/>
      <c r="C3" s="244"/>
      <c r="D3" s="249"/>
      <c r="H3" s="247"/>
      <c r="I3" s="245"/>
      <c r="J3" s="245"/>
    </row>
    <row r="4" spans="1:256">
      <c r="A4" s="248" t="s">
        <v>551</v>
      </c>
      <c r="B4" s="248"/>
      <c r="C4" s="244"/>
      <c r="H4" s="247"/>
      <c r="I4" s="245"/>
      <c r="J4" s="245"/>
    </row>
    <row r="5" spans="1:256">
      <c r="A5" s="248"/>
      <c r="B5" s="248"/>
      <c r="C5" s="244"/>
      <c r="H5" s="247"/>
      <c r="I5" s="245"/>
      <c r="J5" s="245"/>
    </row>
    <row r="6" spans="1:256">
      <c r="A6" s="249"/>
      <c r="H6" s="247"/>
      <c r="I6" s="245"/>
      <c r="J6" s="245"/>
    </row>
    <row r="7" spans="1:256" ht="15">
      <c r="A7" s="250"/>
      <c r="B7" s="251"/>
      <c r="C7" s="251"/>
      <c r="D7" s="251"/>
      <c r="E7" s="251"/>
      <c r="F7" s="251"/>
      <c r="G7" s="252"/>
      <c r="H7" s="252"/>
      <c r="I7" s="252"/>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3"/>
      <c r="GZ7" s="253"/>
      <c r="HA7" s="253"/>
      <c r="HB7" s="253"/>
      <c r="HC7" s="253"/>
      <c r="HD7" s="253"/>
      <c r="HE7" s="253"/>
      <c r="HF7" s="253"/>
      <c r="HG7" s="253"/>
      <c r="HH7" s="253"/>
      <c r="HI7" s="253"/>
      <c r="HJ7" s="253"/>
      <c r="HK7" s="253"/>
      <c r="HL7" s="253"/>
      <c r="HM7" s="253"/>
      <c r="HN7" s="253"/>
      <c r="HO7" s="253"/>
      <c r="HP7" s="253"/>
      <c r="HQ7" s="253"/>
      <c r="HR7" s="253"/>
      <c r="HS7" s="253"/>
      <c r="HT7" s="253"/>
      <c r="HU7" s="253"/>
      <c r="HV7" s="253"/>
      <c r="HW7" s="253"/>
      <c r="HX7" s="253"/>
      <c r="HY7" s="253"/>
      <c r="HZ7" s="253"/>
      <c r="IA7" s="253"/>
      <c r="IB7" s="253"/>
      <c r="IC7" s="253"/>
      <c r="ID7" s="253"/>
      <c r="IE7" s="253"/>
      <c r="IF7" s="253"/>
      <c r="IG7" s="253"/>
      <c r="IH7" s="253"/>
      <c r="II7" s="253"/>
      <c r="IJ7" s="253"/>
      <c r="IK7" s="253"/>
      <c r="IL7" s="253"/>
      <c r="IM7" s="253"/>
      <c r="IN7" s="253"/>
      <c r="IO7" s="253"/>
      <c r="IP7" s="253"/>
      <c r="IQ7" s="253"/>
      <c r="IR7" s="253"/>
      <c r="IS7" s="253"/>
      <c r="IT7" s="253"/>
      <c r="IU7" s="253"/>
      <c r="IV7" s="253"/>
    </row>
    <row r="8" spans="1:256">
      <c r="A8" s="254" t="s">
        <v>552</v>
      </c>
      <c r="B8" s="254"/>
      <c r="C8" s="254"/>
      <c r="D8" s="255"/>
      <c r="E8" s="255"/>
      <c r="F8" s="256"/>
      <c r="G8" s="257"/>
      <c r="H8" s="258"/>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5"/>
      <c r="FA8" s="255"/>
      <c r="FB8" s="255"/>
      <c r="FC8" s="255"/>
      <c r="FD8" s="255"/>
      <c r="FE8" s="255"/>
      <c r="FF8" s="255"/>
      <c r="FG8" s="255"/>
      <c r="FH8" s="255"/>
      <c r="FI8" s="255"/>
      <c r="FJ8" s="255"/>
      <c r="FK8" s="255"/>
      <c r="FL8" s="255"/>
      <c r="FM8" s="255"/>
      <c r="FN8" s="255"/>
      <c r="FO8" s="255"/>
      <c r="FP8" s="255"/>
      <c r="FQ8" s="255"/>
      <c r="FR8" s="255"/>
      <c r="FS8" s="255"/>
      <c r="FT8" s="255"/>
      <c r="FU8" s="255"/>
      <c r="FV8" s="255"/>
      <c r="FW8" s="255"/>
      <c r="FX8" s="255"/>
      <c r="FY8" s="255"/>
      <c r="FZ8" s="255"/>
      <c r="GA8" s="255"/>
      <c r="GB8" s="255"/>
      <c r="GC8" s="255"/>
      <c r="GD8" s="255"/>
      <c r="GE8" s="255"/>
      <c r="GF8" s="255"/>
      <c r="GG8" s="255"/>
      <c r="GH8" s="255"/>
      <c r="GI8" s="255"/>
      <c r="GJ8" s="255"/>
      <c r="GK8" s="255"/>
      <c r="GL8" s="255"/>
      <c r="GM8" s="255"/>
      <c r="GN8" s="255"/>
      <c r="GO8" s="255"/>
      <c r="GP8" s="255"/>
      <c r="GQ8" s="255"/>
      <c r="GR8" s="255"/>
      <c r="GS8" s="255"/>
      <c r="GT8" s="255"/>
      <c r="GU8" s="255"/>
      <c r="GV8" s="255"/>
      <c r="GW8" s="255"/>
      <c r="GX8" s="255"/>
      <c r="GY8" s="255"/>
      <c r="GZ8" s="255"/>
      <c r="HA8" s="255"/>
      <c r="HB8" s="255"/>
      <c r="HC8" s="255"/>
      <c r="HD8" s="255"/>
      <c r="HE8" s="255"/>
      <c r="HF8" s="255"/>
      <c r="HG8" s="255"/>
      <c r="HH8" s="255"/>
      <c r="HI8" s="255"/>
      <c r="HJ8" s="255"/>
      <c r="HK8" s="255"/>
      <c r="HL8" s="255"/>
      <c r="HM8" s="255"/>
      <c r="HN8" s="255"/>
      <c r="HO8" s="255"/>
      <c r="HP8" s="255"/>
      <c r="HQ8" s="255"/>
      <c r="HR8" s="255"/>
      <c r="HS8" s="255"/>
      <c r="HT8" s="255"/>
      <c r="HU8" s="255"/>
      <c r="HV8" s="255"/>
      <c r="HW8" s="255"/>
      <c r="HX8" s="255"/>
      <c r="HY8" s="255"/>
      <c r="HZ8" s="255"/>
      <c r="IA8" s="255"/>
      <c r="IB8" s="255"/>
      <c r="IC8" s="255"/>
      <c r="ID8" s="255"/>
      <c r="IE8" s="255"/>
      <c r="IF8" s="255"/>
      <c r="IG8" s="255"/>
      <c r="IH8" s="255"/>
      <c r="II8" s="255"/>
      <c r="IJ8" s="255"/>
      <c r="IK8" s="255"/>
      <c r="IL8" s="255"/>
      <c r="IM8" s="255"/>
      <c r="IN8" s="255"/>
      <c r="IO8" s="255"/>
      <c r="IP8" s="255"/>
      <c r="IQ8" s="255"/>
      <c r="IR8" s="255"/>
      <c r="IS8" s="255"/>
      <c r="IT8" s="255"/>
      <c r="IU8" s="255"/>
      <c r="IV8" s="255"/>
    </row>
    <row r="9" spans="1:256">
      <c r="A9" s="254"/>
      <c r="B9" s="254"/>
      <c r="C9" s="254"/>
      <c r="D9" s="255"/>
      <c r="E9" s="255"/>
      <c r="F9" s="259"/>
      <c r="G9" s="257"/>
      <c r="H9" s="258"/>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c r="CY9" s="255"/>
      <c r="CZ9" s="255"/>
      <c r="DA9" s="255"/>
      <c r="DB9" s="255"/>
      <c r="DC9" s="255"/>
      <c r="DD9" s="255"/>
      <c r="DE9" s="255"/>
      <c r="DF9" s="255"/>
      <c r="DG9" s="255"/>
      <c r="DH9" s="255"/>
      <c r="DI9" s="255"/>
      <c r="DJ9" s="255"/>
      <c r="DK9" s="255"/>
      <c r="DL9" s="255"/>
      <c r="DM9" s="255"/>
      <c r="DN9" s="255"/>
      <c r="DO9" s="255"/>
      <c r="DP9" s="255"/>
      <c r="DQ9" s="255"/>
      <c r="DR9" s="255"/>
      <c r="DS9" s="255"/>
      <c r="DT9" s="255"/>
      <c r="DU9" s="255"/>
      <c r="DV9" s="255"/>
      <c r="DW9" s="255"/>
      <c r="DX9" s="255"/>
      <c r="DY9" s="255"/>
      <c r="DZ9" s="255"/>
      <c r="EA9" s="255"/>
      <c r="EB9" s="255"/>
      <c r="EC9" s="255"/>
      <c r="ED9" s="255"/>
      <c r="EE9" s="255"/>
      <c r="EF9" s="255"/>
      <c r="EG9" s="255"/>
      <c r="EH9" s="255"/>
      <c r="EI9" s="255"/>
      <c r="EJ9" s="255"/>
      <c r="EK9" s="255"/>
      <c r="EL9" s="255"/>
      <c r="EM9" s="255"/>
      <c r="EN9" s="255"/>
      <c r="EO9" s="255"/>
      <c r="EP9" s="255"/>
      <c r="EQ9" s="255"/>
      <c r="ER9" s="255"/>
      <c r="ES9" s="255"/>
      <c r="ET9" s="255"/>
      <c r="EU9" s="255"/>
      <c r="EV9" s="255"/>
      <c r="EW9" s="255"/>
      <c r="EX9" s="255"/>
      <c r="EY9" s="255"/>
      <c r="EZ9" s="255"/>
      <c r="FA9" s="255"/>
      <c r="FB9" s="255"/>
      <c r="FC9" s="255"/>
      <c r="FD9" s="255"/>
      <c r="FE9" s="255"/>
      <c r="FF9" s="255"/>
      <c r="FG9" s="255"/>
      <c r="FH9" s="255"/>
      <c r="FI9" s="255"/>
      <c r="FJ9" s="255"/>
      <c r="FK9" s="255"/>
      <c r="FL9" s="255"/>
      <c r="FM9" s="255"/>
      <c r="FN9" s="255"/>
      <c r="FO9" s="255"/>
      <c r="FP9" s="255"/>
      <c r="FQ9" s="255"/>
      <c r="FR9" s="255"/>
      <c r="FS9" s="255"/>
      <c r="FT9" s="255"/>
      <c r="FU9" s="255"/>
      <c r="FV9" s="255"/>
      <c r="FW9" s="255"/>
      <c r="FX9" s="255"/>
      <c r="FY9" s="255"/>
      <c r="FZ9" s="255"/>
      <c r="GA9" s="255"/>
      <c r="GB9" s="255"/>
      <c r="GC9" s="255"/>
      <c r="GD9" s="255"/>
      <c r="GE9" s="255"/>
      <c r="GF9" s="255"/>
      <c r="GG9" s="255"/>
      <c r="GH9" s="255"/>
      <c r="GI9" s="255"/>
      <c r="GJ9" s="255"/>
      <c r="GK9" s="255"/>
      <c r="GL9" s="255"/>
      <c r="GM9" s="255"/>
      <c r="GN9" s="255"/>
      <c r="GO9" s="255"/>
      <c r="GP9" s="255"/>
      <c r="GQ9" s="255"/>
      <c r="GR9" s="255"/>
      <c r="GS9" s="255"/>
      <c r="GT9" s="255"/>
      <c r="GU9" s="255"/>
      <c r="GV9" s="255"/>
      <c r="GW9" s="255"/>
      <c r="GX9" s="255"/>
      <c r="GY9" s="255"/>
      <c r="GZ9" s="255"/>
      <c r="HA9" s="255"/>
      <c r="HB9" s="255"/>
      <c r="HC9" s="255"/>
      <c r="HD9" s="255"/>
      <c r="HE9" s="255"/>
      <c r="HF9" s="255"/>
      <c r="HG9" s="255"/>
      <c r="HH9" s="255"/>
      <c r="HI9" s="255"/>
      <c r="HJ9" s="255"/>
      <c r="HK9" s="255"/>
      <c r="HL9" s="255"/>
      <c r="HM9" s="255"/>
      <c r="HN9" s="255"/>
      <c r="HO9" s="255"/>
      <c r="HP9" s="255"/>
      <c r="HQ9" s="255"/>
      <c r="HR9" s="255"/>
      <c r="HS9" s="255"/>
      <c r="HT9" s="255"/>
      <c r="HU9" s="255"/>
      <c r="HV9" s="255"/>
      <c r="HW9" s="255"/>
      <c r="HX9" s="255"/>
      <c r="HY9" s="255"/>
      <c r="HZ9" s="255"/>
      <c r="IA9" s="255"/>
      <c r="IB9" s="255"/>
      <c r="IC9" s="255"/>
      <c r="ID9" s="255"/>
      <c r="IE9" s="255"/>
      <c r="IF9" s="255"/>
      <c r="IG9" s="255"/>
      <c r="IH9" s="255"/>
      <c r="II9" s="255"/>
      <c r="IJ9" s="255"/>
      <c r="IK9" s="255"/>
      <c r="IL9" s="255"/>
      <c r="IM9" s="255"/>
      <c r="IN9" s="255"/>
      <c r="IO9" s="255"/>
      <c r="IP9" s="255"/>
      <c r="IQ9" s="255"/>
      <c r="IR9" s="255"/>
      <c r="IS9" s="255"/>
      <c r="IT9" s="255"/>
      <c r="IU9" s="255"/>
      <c r="IV9" s="255"/>
    </row>
    <row r="10" spans="1:256">
      <c r="A10" s="260" t="s">
        <v>553</v>
      </c>
      <c r="B10" s="260"/>
      <c r="C10" s="260"/>
      <c r="D10" s="260" t="s">
        <v>554</v>
      </c>
      <c r="E10" s="255"/>
      <c r="F10" s="259"/>
      <c r="G10" s="257"/>
      <c r="H10" s="258"/>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row>
    <row r="11" spans="1:256" ht="33.75">
      <c r="A11" s="260"/>
      <c r="B11" s="260"/>
      <c r="C11" s="260"/>
      <c r="D11" s="303" t="s">
        <v>588</v>
      </c>
      <c r="E11" s="255"/>
      <c r="F11" s="259"/>
      <c r="G11" s="257"/>
      <c r="H11" s="258"/>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55"/>
      <c r="CO11" s="255"/>
      <c r="CP11" s="255"/>
      <c r="CQ11" s="255"/>
      <c r="CR11" s="255"/>
      <c r="CS11" s="255"/>
      <c r="CT11" s="255"/>
      <c r="CU11" s="255"/>
      <c r="CV11" s="255"/>
      <c r="CW11" s="255"/>
      <c r="CX11" s="255"/>
      <c r="CY11" s="255"/>
      <c r="CZ11" s="255"/>
      <c r="DA11" s="255"/>
      <c r="DB11" s="255"/>
      <c r="DC11" s="255"/>
      <c r="DD11" s="255"/>
      <c r="DE11" s="255"/>
      <c r="DF11" s="255"/>
      <c r="DG11" s="255"/>
      <c r="DH11" s="255"/>
      <c r="DI11" s="255"/>
      <c r="DJ11" s="255"/>
      <c r="DK11" s="255"/>
      <c r="DL11" s="255"/>
      <c r="DM11" s="255"/>
      <c r="DN11" s="255"/>
      <c r="DO11" s="255"/>
      <c r="DP11" s="255"/>
      <c r="DQ11" s="255"/>
      <c r="DR11" s="255"/>
      <c r="DS11" s="255"/>
      <c r="DT11" s="255"/>
      <c r="DU11" s="255"/>
      <c r="DV11" s="255"/>
      <c r="DW11" s="255"/>
      <c r="DX11" s="255"/>
      <c r="DY11" s="255"/>
      <c r="DZ11" s="255"/>
      <c r="EA11" s="255"/>
      <c r="EB11" s="255"/>
      <c r="EC11" s="255"/>
      <c r="ED11" s="255"/>
      <c r="EE11" s="255"/>
      <c r="EF11" s="255"/>
      <c r="EG11" s="255"/>
      <c r="EH11" s="255"/>
      <c r="EI11" s="255"/>
      <c r="EJ11" s="255"/>
      <c r="EK11" s="255"/>
      <c r="EL11" s="255"/>
      <c r="EM11" s="255"/>
      <c r="EN11" s="255"/>
      <c r="EO11" s="255"/>
      <c r="EP11" s="255"/>
      <c r="EQ11" s="255"/>
      <c r="ER11" s="255"/>
      <c r="ES11" s="255"/>
      <c r="ET11" s="255"/>
      <c r="EU11" s="255"/>
      <c r="EV11" s="255"/>
      <c r="EW11" s="255"/>
      <c r="EX11" s="255"/>
      <c r="EY11" s="255"/>
      <c r="EZ11" s="255"/>
      <c r="FA11" s="255"/>
      <c r="FB11" s="255"/>
      <c r="FC11" s="255"/>
      <c r="FD11" s="255"/>
      <c r="FE11" s="255"/>
      <c r="FF11" s="255"/>
      <c r="FG11" s="255"/>
      <c r="FH11" s="255"/>
      <c r="FI11" s="255"/>
      <c r="FJ11" s="255"/>
      <c r="FK11" s="255"/>
      <c r="FL11" s="255"/>
      <c r="FM11" s="255"/>
      <c r="FN11" s="255"/>
      <c r="FO11" s="255"/>
      <c r="FP11" s="255"/>
      <c r="FQ11" s="255"/>
      <c r="FR11" s="255"/>
      <c r="FS11" s="255"/>
      <c r="FT11" s="255"/>
      <c r="FU11" s="255"/>
      <c r="FV11" s="255"/>
      <c r="FW11" s="255"/>
      <c r="FX11" s="255"/>
      <c r="FY11" s="255"/>
      <c r="FZ11" s="255"/>
      <c r="GA11" s="255"/>
      <c r="GB11" s="255"/>
      <c r="GC11" s="255"/>
      <c r="GD11" s="255"/>
      <c r="GE11" s="255"/>
      <c r="GF11" s="255"/>
      <c r="GG11" s="255"/>
      <c r="GH11" s="255"/>
      <c r="GI11" s="255"/>
      <c r="GJ11" s="255"/>
      <c r="GK11" s="255"/>
      <c r="GL11" s="255"/>
      <c r="GM11" s="255"/>
      <c r="GN11" s="255"/>
      <c r="GO11" s="255"/>
      <c r="GP11" s="255"/>
      <c r="GQ11" s="255"/>
      <c r="GR11" s="255"/>
      <c r="GS11" s="255"/>
      <c r="GT11" s="255"/>
      <c r="GU11" s="255"/>
      <c r="GV11" s="255"/>
      <c r="GW11" s="255"/>
      <c r="GX11" s="255"/>
      <c r="GY11" s="255"/>
      <c r="GZ11" s="255"/>
      <c r="HA11" s="255"/>
      <c r="HB11" s="255"/>
      <c r="HC11" s="255"/>
      <c r="HD11" s="255"/>
      <c r="HE11" s="255"/>
      <c r="HF11" s="255"/>
      <c r="HG11" s="255"/>
      <c r="HH11" s="255"/>
      <c r="HI11" s="255"/>
      <c r="HJ11" s="255"/>
      <c r="HK11" s="255"/>
      <c r="HL11" s="255"/>
      <c r="HM11" s="255"/>
      <c r="HN11" s="255"/>
      <c r="HO11" s="255"/>
      <c r="HP11" s="255"/>
      <c r="HQ11" s="255"/>
      <c r="HR11" s="255"/>
      <c r="HS11" s="255"/>
      <c r="HT11" s="255"/>
      <c r="HU11" s="255"/>
      <c r="HV11" s="255"/>
      <c r="HW11" s="255"/>
      <c r="HX11" s="255"/>
      <c r="HY11" s="255"/>
      <c r="HZ11" s="255"/>
      <c r="IA11" s="255"/>
      <c r="IB11" s="255"/>
      <c r="IC11" s="255"/>
      <c r="ID11" s="255"/>
      <c r="IE11" s="255"/>
      <c r="IF11" s="255"/>
      <c r="IG11" s="255"/>
      <c r="IH11" s="255"/>
      <c r="II11" s="255"/>
      <c r="IJ11" s="255"/>
      <c r="IK11" s="255"/>
      <c r="IL11" s="255"/>
      <c r="IM11" s="255"/>
      <c r="IN11" s="255"/>
      <c r="IO11" s="255"/>
      <c r="IP11" s="255"/>
      <c r="IQ11" s="255"/>
      <c r="IR11" s="255"/>
      <c r="IS11" s="255"/>
      <c r="IT11" s="255"/>
      <c r="IU11" s="255"/>
      <c r="IV11" s="255"/>
    </row>
    <row r="12" spans="1:256">
      <c r="A12" s="260"/>
      <c r="B12" s="260"/>
      <c r="C12" s="260"/>
      <c r="D12" s="260"/>
      <c r="E12" s="255"/>
      <c r="F12" s="261"/>
      <c r="G12" s="257"/>
      <c r="H12" s="258"/>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5"/>
      <c r="GQ12" s="255"/>
      <c r="GR12" s="255"/>
      <c r="GS12" s="255"/>
      <c r="GT12" s="255"/>
      <c r="GU12" s="255"/>
      <c r="GV12" s="255"/>
      <c r="GW12" s="255"/>
      <c r="GX12" s="255"/>
      <c r="GY12" s="255"/>
      <c r="GZ12" s="255"/>
      <c r="HA12" s="255"/>
      <c r="HB12" s="255"/>
      <c r="HC12" s="255"/>
      <c r="HD12" s="255"/>
      <c r="HE12" s="255"/>
      <c r="HF12" s="255"/>
      <c r="HG12" s="255"/>
      <c r="HH12" s="255"/>
      <c r="HI12" s="255"/>
      <c r="HJ12" s="255"/>
      <c r="HK12" s="255"/>
      <c r="HL12" s="255"/>
      <c r="HM12" s="255"/>
      <c r="HN12" s="255"/>
      <c r="HO12" s="255"/>
      <c r="HP12" s="255"/>
      <c r="HQ12" s="255"/>
      <c r="HR12" s="255"/>
      <c r="HS12" s="255"/>
      <c r="HT12" s="255"/>
      <c r="HU12" s="255"/>
      <c r="HV12" s="255"/>
      <c r="HW12" s="255"/>
      <c r="HX12" s="255"/>
      <c r="HY12" s="255"/>
      <c r="HZ12" s="255"/>
      <c r="IA12" s="255"/>
      <c r="IB12" s="255"/>
      <c r="IC12" s="255"/>
      <c r="ID12" s="255"/>
      <c r="IE12" s="255"/>
      <c r="IF12" s="255"/>
      <c r="IG12" s="255"/>
      <c r="IH12" s="255"/>
      <c r="II12" s="255"/>
      <c r="IJ12" s="255"/>
      <c r="IK12" s="255"/>
      <c r="IL12" s="255"/>
      <c r="IM12" s="255"/>
      <c r="IN12" s="255"/>
      <c r="IO12" s="255"/>
      <c r="IP12" s="255"/>
      <c r="IQ12" s="255"/>
      <c r="IR12" s="255"/>
      <c r="IS12" s="255"/>
      <c r="IT12" s="255"/>
      <c r="IU12" s="255"/>
      <c r="IV12" s="255"/>
    </row>
    <row r="13" spans="1:256">
      <c r="A13" s="260" t="s">
        <v>555</v>
      </c>
      <c r="B13" s="260"/>
      <c r="C13" s="255"/>
      <c r="D13" s="262"/>
      <c r="E13" s="263"/>
      <c r="F13" s="264"/>
      <c r="G13" s="255"/>
      <c r="H13" s="258"/>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55"/>
      <c r="CO13" s="255"/>
      <c r="CP13" s="255"/>
      <c r="CQ13" s="255"/>
      <c r="CR13" s="255"/>
      <c r="CS13" s="255"/>
      <c r="CT13" s="255"/>
      <c r="CU13" s="255"/>
      <c r="CV13" s="255"/>
      <c r="CW13" s="255"/>
      <c r="CX13" s="255"/>
      <c r="CY13" s="255"/>
      <c r="CZ13" s="255"/>
      <c r="DA13" s="255"/>
      <c r="DB13" s="255"/>
      <c r="DC13" s="255"/>
      <c r="DD13" s="255"/>
      <c r="DE13" s="255"/>
      <c r="DF13" s="255"/>
      <c r="DG13" s="255"/>
      <c r="DH13" s="255"/>
      <c r="DI13" s="255"/>
      <c r="DJ13" s="255"/>
      <c r="DK13" s="255"/>
      <c r="DL13" s="255"/>
      <c r="DM13" s="255"/>
      <c r="DN13" s="255"/>
      <c r="DO13" s="255"/>
      <c r="DP13" s="255"/>
      <c r="DQ13" s="255"/>
      <c r="DR13" s="255"/>
      <c r="DS13" s="255"/>
      <c r="DT13" s="255"/>
      <c r="DU13" s="255"/>
      <c r="DV13" s="255"/>
      <c r="DW13" s="255"/>
      <c r="DX13" s="255"/>
      <c r="DY13" s="255"/>
      <c r="DZ13" s="255"/>
      <c r="EA13" s="255"/>
      <c r="EB13" s="255"/>
      <c r="EC13" s="255"/>
      <c r="ED13" s="255"/>
      <c r="EE13" s="255"/>
      <c r="EF13" s="255"/>
      <c r="EG13" s="255"/>
      <c r="EH13" s="255"/>
      <c r="EI13" s="255"/>
      <c r="EJ13" s="255"/>
      <c r="EK13" s="255"/>
      <c r="EL13" s="255"/>
      <c r="EM13" s="255"/>
      <c r="EN13" s="255"/>
      <c r="EO13" s="255"/>
      <c r="EP13" s="255"/>
      <c r="EQ13" s="255"/>
      <c r="ER13" s="255"/>
      <c r="ES13" s="255"/>
      <c r="ET13" s="255"/>
      <c r="EU13" s="255"/>
      <c r="EV13" s="255"/>
      <c r="EW13" s="255"/>
      <c r="EX13" s="255"/>
      <c r="EY13" s="255"/>
      <c r="EZ13" s="255"/>
      <c r="FA13" s="255"/>
      <c r="FB13" s="255"/>
      <c r="FC13" s="255"/>
      <c r="FD13" s="255"/>
      <c r="FE13" s="255"/>
      <c r="FF13" s="255"/>
      <c r="FG13" s="255"/>
      <c r="FH13" s="255"/>
      <c r="FI13" s="255"/>
      <c r="FJ13" s="255"/>
      <c r="FK13" s="255"/>
      <c r="FL13" s="255"/>
      <c r="FM13" s="255"/>
      <c r="FN13" s="255"/>
      <c r="FO13" s="255"/>
      <c r="FP13" s="255"/>
      <c r="FQ13" s="255"/>
      <c r="FR13" s="255"/>
      <c r="FS13" s="255"/>
      <c r="FT13" s="255"/>
      <c r="FU13" s="255"/>
      <c r="FV13" s="255"/>
      <c r="FW13" s="255"/>
      <c r="FX13" s="255"/>
      <c r="FY13" s="255"/>
      <c r="FZ13" s="255"/>
      <c r="GA13" s="255"/>
      <c r="GB13" s="255"/>
      <c r="GC13" s="255"/>
      <c r="GD13" s="255"/>
      <c r="GE13" s="255"/>
      <c r="GF13" s="255"/>
      <c r="GG13" s="255"/>
      <c r="GH13" s="255"/>
      <c r="GI13" s="255"/>
      <c r="GJ13" s="255"/>
      <c r="GK13" s="255"/>
      <c r="GL13" s="255"/>
      <c r="GM13" s="255"/>
      <c r="GN13" s="255"/>
      <c r="GO13" s="255"/>
      <c r="GP13" s="255"/>
      <c r="GQ13" s="255"/>
      <c r="GR13" s="255"/>
      <c r="GS13" s="255"/>
      <c r="GT13" s="255"/>
      <c r="GU13" s="255"/>
      <c r="GV13" s="255"/>
      <c r="GW13" s="255"/>
      <c r="GX13" s="255"/>
      <c r="GY13" s="255"/>
      <c r="GZ13" s="255"/>
      <c r="HA13" s="255"/>
      <c r="HB13" s="255"/>
      <c r="HC13" s="255"/>
      <c r="HD13" s="255"/>
      <c r="HE13" s="255"/>
      <c r="HF13" s="255"/>
      <c r="HG13" s="255"/>
      <c r="HH13" s="255"/>
      <c r="HI13" s="255"/>
      <c r="HJ13" s="255"/>
      <c r="HK13" s="255"/>
      <c r="HL13" s="255"/>
      <c r="HM13" s="255"/>
      <c r="HN13" s="255"/>
      <c r="HO13" s="255"/>
      <c r="HP13" s="255"/>
      <c r="HQ13" s="255"/>
      <c r="HR13" s="255"/>
      <c r="HS13" s="255"/>
      <c r="HT13" s="255"/>
      <c r="HU13" s="255"/>
      <c r="HV13" s="255"/>
      <c r="HW13" s="255"/>
      <c r="HX13" s="255"/>
      <c r="HY13" s="255"/>
      <c r="HZ13" s="255"/>
      <c r="IA13" s="255"/>
      <c r="IB13" s="255"/>
      <c r="IC13" s="255"/>
      <c r="ID13" s="255"/>
      <c r="IE13" s="255"/>
      <c r="IF13" s="255"/>
      <c r="IG13" s="255"/>
      <c r="IH13" s="255"/>
      <c r="II13" s="255"/>
      <c r="IJ13" s="255"/>
      <c r="IK13" s="255"/>
      <c r="IL13" s="255"/>
      <c r="IM13" s="255"/>
      <c r="IN13" s="255"/>
      <c r="IO13" s="255"/>
      <c r="IP13" s="255"/>
      <c r="IQ13" s="255"/>
      <c r="IR13" s="255"/>
      <c r="IS13" s="255"/>
      <c r="IT13" s="255"/>
      <c r="IU13" s="255"/>
      <c r="IV13" s="255"/>
    </row>
    <row r="14" spans="1:256">
      <c r="A14" s="260" t="s">
        <v>556</v>
      </c>
      <c r="B14" s="260"/>
      <c r="C14" s="255"/>
      <c r="D14" s="304"/>
      <c r="E14" s="305"/>
      <c r="F14" s="306"/>
      <c r="G14" s="255"/>
      <c r="H14" s="258"/>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255"/>
      <c r="CS14" s="255"/>
      <c r="CT14" s="255"/>
      <c r="CU14" s="255"/>
      <c r="CV14" s="255"/>
      <c r="CW14" s="255"/>
      <c r="CX14" s="255"/>
      <c r="CY14" s="255"/>
      <c r="CZ14" s="255"/>
      <c r="DA14" s="255"/>
      <c r="DB14" s="255"/>
      <c r="DC14" s="255"/>
      <c r="DD14" s="255"/>
      <c r="DE14" s="255"/>
      <c r="DF14" s="255"/>
      <c r="DG14" s="255"/>
      <c r="DH14" s="255"/>
      <c r="DI14" s="255"/>
      <c r="DJ14" s="255"/>
      <c r="DK14" s="255"/>
      <c r="DL14" s="255"/>
      <c r="DM14" s="255"/>
      <c r="DN14" s="255"/>
      <c r="DO14" s="255"/>
      <c r="DP14" s="255"/>
      <c r="DQ14" s="255"/>
      <c r="DR14" s="255"/>
      <c r="DS14" s="255"/>
      <c r="DT14" s="255"/>
      <c r="DU14" s="255"/>
      <c r="DV14" s="255"/>
      <c r="DW14" s="255"/>
      <c r="DX14" s="255"/>
      <c r="DY14" s="255"/>
      <c r="DZ14" s="255"/>
      <c r="EA14" s="255"/>
      <c r="EB14" s="255"/>
      <c r="EC14" s="255"/>
      <c r="ED14" s="255"/>
      <c r="EE14" s="255"/>
      <c r="EF14" s="255"/>
      <c r="EG14" s="255"/>
      <c r="EH14" s="255"/>
      <c r="EI14" s="255"/>
      <c r="EJ14" s="255"/>
      <c r="EK14" s="255"/>
      <c r="EL14" s="255"/>
      <c r="EM14" s="255"/>
      <c r="EN14" s="255"/>
      <c r="EO14" s="255"/>
      <c r="EP14" s="255"/>
      <c r="EQ14" s="255"/>
      <c r="ER14" s="255"/>
      <c r="ES14" s="255"/>
      <c r="ET14" s="255"/>
      <c r="EU14" s="255"/>
      <c r="EV14" s="255"/>
      <c r="EW14" s="255"/>
      <c r="EX14" s="255"/>
      <c r="EY14" s="255"/>
      <c r="EZ14" s="255"/>
      <c r="FA14" s="255"/>
      <c r="FB14" s="255"/>
      <c r="FC14" s="255"/>
      <c r="FD14" s="255"/>
      <c r="FE14" s="255"/>
      <c r="FF14" s="255"/>
      <c r="FG14" s="255"/>
      <c r="FH14" s="255"/>
      <c r="FI14" s="255"/>
      <c r="FJ14" s="255"/>
      <c r="FK14" s="255"/>
      <c r="FL14" s="255"/>
      <c r="FM14" s="255"/>
      <c r="FN14" s="255"/>
      <c r="FO14" s="255"/>
      <c r="FP14" s="255"/>
      <c r="FQ14" s="255"/>
      <c r="FR14" s="255"/>
      <c r="FS14" s="255"/>
      <c r="FT14" s="255"/>
      <c r="FU14" s="255"/>
      <c r="FV14" s="255"/>
      <c r="FW14" s="255"/>
      <c r="FX14" s="255"/>
      <c r="FY14" s="255"/>
      <c r="FZ14" s="255"/>
      <c r="GA14" s="255"/>
      <c r="GB14" s="255"/>
      <c r="GC14" s="255"/>
      <c r="GD14" s="255"/>
      <c r="GE14" s="255"/>
      <c r="GF14" s="255"/>
      <c r="GG14" s="255"/>
      <c r="GH14" s="255"/>
      <c r="GI14" s="255"/>
      <c r="GJ14" s="255"/>
      <c r="GK14" s="255"/>
      <c r="GL14" s="255"/>
      <c r="GM14" s="255"/>
      <c r="GN14" s="255"/>
      <c r="GO14" s="255"/>
      <c r="GP14" s="255"/>
      <c r="GQ14" s="255"/>
      <c r="GR14" s="255"/>
      <c r="GS14" s="255"/>
      <c r="GT14" s="255"/>
      <c r="GU14" s="255"/>
      <c r="GV14" s="255"/>
      <c r="GW14" s="255"/>
      <c r="GX14" s="255"/>
      <c r="GY14" s="255"/>
      <c r="GZ14" s="255"/>
      <c r="HA14" s="255"/>
      <c r="HB14" s="255"/>
      <c r="HC14" s="255"/>
      <c r="HD14" s="255"/>
      <c r="HE14" s="255"/>
      <c r="HF14" s="255"/>
      <c r="HG14" s="255"/>
      <c r="HH14" s="255"/>
      <c r="HI14" s="255"/>
      <c r="HJ14" s="255"/>
      <c r="HK14" s="255"/>
      <c r="HL14" s="255"/>
      <c r="HM14" s="255"/>
      <c r="HN14" s="255"/>
      <c r="HO14" s="255"/>
      <c r="HP14" s="255"/>
      <c r="HQ14" s="255"/>
      <c r="HR14" s="255"/>
      <c r="HS14" s="255"/>
      <c r="HT14" s="255"/>
      <c r="HU14" s="255"/>
      <c r="HV14" s="255"/>
      <c r="HW14" s="255"/>
      <c r="HX14" s="255"/>
      <c r="HY14" s="255"/>
      <c r="HZ14" s="255"/>
      <c r="IA14" s="255"/>
      <c r="IB14" s="255"/>
      <c r="IC14" s="255"/>
      <c r="ID14" s="255"/>
      <c r="IE14" s="255"/>
      <c r="IF14" s="255"/>
      <c r="IG14" s="255"/>
      <c r="IH14" s="255"/>
      <c r="II14" s="255"/>
      <c r="IJ14" s="255"/>
      <c r="IK14" s="255"/>
      <c r="IL14" s="255"/>
      <c r="IM14" s="255"/>
      <c r="IN14" s="255"/>
      <c r="IO14" s="255"/>
      <c r="IP14" s="255"/>
      <c r="IQ14" s="255"/>
      <c r="IR14" s="255"/>
      <c r="IS14" s="255"/>
      <c r="IT14" s="255"/>
      <c r="IU14" s="255"/>
      <c r="IV14" s="255"/>
    </row>
    <row r="15" spans="1:256">
      <c r="A15" s="260" t="s">
        <v>557</v>
      </c>
      <c r="B15" s="260"/>
      <c r="C15" s="255"/>
      <c r="D15" s="304"/>
      <c r="E15" s="305"/>
      <c r="F15" s="306"/>
      <c r="G15" s="255"/>
      <c r="H15" s="258"/>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5"/>
      <c r="FE15" s="255"/>
      <c r="FF15" s="255"/>
      <c r="FG15" s="255"/>
      <c r="FH15" s="255"/>
      <c r="FI15" s="255"/>
      <c r="FJ15" s="255"/>
      <c r="FK15" s="255"/>
      <c r="FL15" s="255"/>
      <c r="FM15" s="255"/>
      <c r="FN15" s="255"/>
      <c r="FO15" s="255"/>
      <c r="FP15" s="255"/>
      <c r="FQ15" s="255"/>
      <c r="FR15" s="255"/>
      <c r="FS15" s="255"/>
      <c r="FT15" s="255"/>
      <c r="FU15" s="255"/>
      <c r="FV15" s="255"/>
      <c r="FW15" s="255"/>
      <c r="FX15" s="255"/>
      <c r="FY15" s="255"/>
      <c r="FZ15" s="255"/>
      <c r="GA15" s="255"/>
      <c r="GB15" s="255"/>
      <c r="GC15" s="255"/>
      <c r="GD15" s="255"/>
      <c r="GE15" s="255"/>
      <c r="GF15" s="255"/>
      <c r="GG15" s="255"/>
      <c r="GH15" s="255"/>
      <c r="GI15" s="255"/>
      <c r="GJ15" s="255"/>
      <c r="GK15" s="255"/>
      <c r="GL15" s="255"/>
      <c r="GM15" s="255"/>
      <c r="GN15" s="255"/>
      <c r="GO15" s="255"/>
      <c r="GP15" s="255"/>
      <c r="GQ15" s="255"/>
      <c r="GR15" s="255"/>
      <c r="GS15" s="255"/>
      <c r="GT15" s="255"/>
      <c r="GU15" s="255"/>
      <c r="GV15" s="255"/>
      <c r="GW15" s="255"/>
      <c r="GX15" s="255"/>
      <c r="GY15" s="255"/>
      <c r="GZ15" s="255"/>
      <c r="HA15" s="255"/>
      <c r="HB15" s="255"/>
      <c r="HC15" s="255"/>
      <c r="HD15" s="255"/>
      <c r="HE15" s="255"/>
      <c r="HF15" s="255"/>
      <c r="HG15" s="255"/>
      <c r="HH15" s="255"/>
      <c r="HI15" s="255"/>
      <c r="HJ15" s="255"/>
      <c r="HK15" s="255"/>
      <c r="HL15" s="255"/>
      <c r="HM15" s="255"/>
      <c r="HN15" s="255"/>
      <c r="HO15" s="255"/>
      <c r="HP15" s="255"/>
      <c r="HQ15" s="255"/>
      <c r="HR15" s="255"/>
      <c r="HS15" s="255"/>
      <c r="HT15" s="255"/>
      <c r="HU15" s="255"/>
      <c r="HV15" s="255"/>
      <c r="HW15" s="255"/>
      <c r="HX15" s="255"/>
      <c r="HY15" s="255"/>
      <c r="HZ15" s="255"/>
      <c r="IA15" s="255"/>
      <c r="IB15" s="255"/>
      <c r="IC15" s="255"/>
      <c r="ID15" s="255"/>
      <c r="IE15" s="255"/>
      <c r="IF15" s="255"/>
      <c r="IG15" s="255"/>
      <c r="IH15" s="255"/>
      <c r="II15" s="255"/>
      <c r="IJ15" s="255"/>
      <c r="IK15" s="255"/>
      <c r="IL15" s="255"/>
      <c r="IM15" s="255"/>
      <c r="IN15" s="255"/>
      <c r="IO15" s="255"/>
      <c r="IP15" s="255"/>
      <c r="IQ15" s="255"/>
      <c r="IR15" s="255"/>
      <c r="IS15" s="255"/>
      <c r="IT15" s="255"/>
      <c r="IU15" s="255"/>
      <c r="IV15" s="255"/>
    </row>
    <row r="16" spans="1:256">
      <c r="A16" s="260" t="s">
        <v>558</v>
      </c>
      <c r="B16" s="260"/>
      <c r="C16" s="255"/>
      <c r="D16" s="307"/>
      <c r="E16" s="305"/>
      <c r="F16" s="306"/>
      <c r="G16" s="255"/>
      <c r="H16" s="258"/>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55"/>
      <c r="CO16" s="255"/>
      <c r="CP16" s="255"/>
      <c r="CQ16" s="255"/>
      <c r="CR16" s="255"/>
      <c r="CS16" s="255"/>
      <c r="CT16" s="255"/>
      <c r="CU16" s="255"/>
      <c r="CV16" s="255"/>
      <c r="CW16" s="255"/>
      <c r="CX16" s="255"/>
      <c r="CY16" s="255"/>
      <c r="CZ16" s="255"/>
      <c r="DA16" s="255"/>
      <c r="DB16" s="255"/>
      <c r="DC16" s="255"/>
      <c r="DD16" s="255"/>
      <c r="DE16" s="255"/>
      <c r="DF16" s="255"/>
      <c r="DG16" s="255"/>
      <c r="DH16" s="255"/>
      <c r="DI16" s="255"/>
      <c r="DJ16" s="255"/>
      <c r="DK16" s="255"/>
      <c r="DL16" s="255"/>
      <c r="DM16" s="255"/>
      <c r="DN16" s="255"/>
      <c r="DO16" s="255"/>
      <c r="DP16" s="255"/>
      <c r="DQ16" s="255"/>
      <c r="DR16" s="255"/>
      <c r="DS16" s="255"/>
      <c r="DT16" s="255"/>
      <c r="DU16" s="255"/>
      <c r="DV16" s="255"/>
      <c r="DW16" s="255"/>
      <c r="DX16" s="255"/>
      <c r="DY16" s="255"/>
      <c r="DZ16" s="255"/>
      <c r="EA16" s="255"/>
      <c r="EB16" s="255"/>
      <c r="EC16" s="255"/>
      <c r="ED16" s="255"/>
      <c r="EE16" s="255"/>
      <c r="EF16" s="255"/>
      <c r="EG16" s="255"/>
      <c r="EH16" s="255"/>
      <c r="EI16" s="255"/>
      <c r="EJ16" s="255"/>
      <c r="EK16" s="255"/>
      <c r="EL16" s="255"/>
      <c r="EM16" s="255"/>
      <c r="EN16" s="255"/>
      <c r="EO16" s="255"/>
      <c r="EP16" s="255"/>
      <c r="EQ16" s="255"/>
      <c r="ER16" s="255"/>
      <c r="ES16" s="255"/>
      <c r="ET16" s="255"/>
      <c r="EU16" s="255"/>
      <c r="EV16" s="255"/>
      <c r="EW16" s="255"/>
      <c r="EX16" s="255"/>
      <c r="EY16" s="255"/>
      <c r="EZ16" s="255"/>
      <c r="FA16" s="255"/>
      <c r="FB16" s="255"/>
      <c r="FC16" s="255"/>
      <c r="FD16" s="255"/>
      <c r="FE16" s="255"/>
      <c r="FF16" s="255"/>
      <c r="FG16" s="255"/>
      <c r="FH16" s="255"/>
      <c r="FI16" s="255"/>
      <c r="FJ16" s="255"/>
      <c r="FK16" s="255"/>
      <c r="FL16" s="255"/>
      <c r="FM16" s="255"/>
      <c r="FN16" s="255"/>
      <c r="FO16" s="255"/>
      <c r="FP16" s="255"/>
      <c r="FQ16" s="255"/>
      <c r="FR16" s="255"/>
      <c r="FS16" s="255"/>
      <c r="FT16" s="255"/>
      <c r="FU16" s="255"/>
      <c r="FV16" s="255"/>
      <c r="FW16" s="255"/>
      <c r="FX16" s="255"/>
      <c r="FY16" s="255"/>
      <c r="FZ16" s="255"/>
      <c r="GA16" s="255"/>
      <c r="GB16" s="255"/>
      <c r="GC16" s="255"/>
      <c r="GD16" s="255"/>
      <c r="GE16" s="255"/>
      <c r="GF16" s="255"/>
      <c r="GG16" s="255"/>
      <c r="GH16" s="255"/>
      <c r="GI16" s="255"/>
      <c r="GJ16" s="255"/>
      <c r="GK16" s="255"/>
      <c r="GL16" s="255"/>
      <c r="GM16" s="255"/>
      <c r="GN16" s="255"/>
      <c r="GO16" s="255"/>
      <c r="GP16" s="255"/>
      <c r="GQ16" s="255"/>
      <c r="GR16" s="255"/>
      <c r="GS16" s="255"/>
      <c r="GT16" s="255"/>
      <c r="GU16" s="255"/>
      <c r="GV16" s="255"/>
      <c r="GW16" s="255"/>
      <c r="GX16" s="255"/>
      <c r="GY16" s="255"/>
      <c r="GZ16" s="255"/>
      <c r="HA16" s="255"/>
      <c r="HB16" s="255"/>
      <c r="HC16" s="255"/>
      <c r="HD16" s="255"/>
      <c r="HE16" s="255"/>
      <c r="HF16" s="255"/>
      <c r="HG16" s="255"/>
      <c r="HH16" s="255"/>
      <c r="HI16" s="255"/>
      <c r="HJ16" s="255"/>
      <c r="HK16" s="255"/>
      <c r="HL16" s="255"/>
      <c r="HM16" s="255"/>
      <c r="HN16" s="255"/>
      <c r="HO16" s="255"/>
      <c r="HP16" s="255"/>
      <c r="HQ16" s="255"/>
      <c r="HR16" s="255"/>
      <c r="HS16" s="255"/>
      <c r="HT16" s="255"/>
      <c r="HU16" s="255"/>
      <c r="HV16" s="255"/>
      <c r="HW16" s="255"/>
      <c r="HX16" s="255"/>
      <c r="HY16" s="255"/>
      <c r="HZ16" s="255"/>
      <c r="IA16" s="255"/>
      <c r="IB16" s="255"/>
      <c r="IC16" s="255"/>
      <c r="ID16" s="255"/>
      <c r="IE16" s="255"/>
      <c r="IF16" s="255"/>
      <c r="IG16" s="255"/>
      <c r="IH16" s="255"/>
      <c r="II16" s="255"/>
      <c r="IJ16" s="255"/>
      <c r="IK16" s="255"/>
      <c r="IL16" s="255"/>
      <c r="IM16" s="255"/>
      <c r="IN16" s="255"/>
      <c r="IO16" s="255"/>
      <c r="IP16" s="255"/>
      <c r="IQ16" s="255"/>
      <c r="IR16" s="255"/>
      <c r="IS16" s="255"/>
      <c r="IT16" s="255"/>
      <c r="IU16" s="255"/>
      <c r="IV16" s="255"/>
    </row>
    <row r="17" spans="1:256">
      <c r="A17" s="260" t="s">
        <v>559</v>
      </c>
      <c r="B17" s="260"/>
      <c r="C17" s="255"/>
      <c r="D17" s="265"/>
      <c r="E17" s="266"/>
      <c r="F17" s="268"/>
      <c r="G17" s="255"/>
      <c r="H17" s="258"/>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55"/>
      <c r="CO17" s="255"/>
      <c r="CP17" s="255"/>
      <c r="CQ17" s="255"/>
      <c r="CR17" s="255"/>
      <c r="CS17" s="255"/>
      <c r="CT17" s="255"/>
      <c r="CU17" s="255"/>
      <c r="CV17" s="255"/>
      <c r="CW17" s="255"/>
      <c r="CX17" s="255"/>
      <c r="CY17" s="255"/>
      <c r="CZ17" s="255"/>
      <c r="DA17" s="255"/>
      <c r="DB17" s="255"/>
      <c r="DC17" s="255"/>
      <c r="DD17" s="255"/>
      <c r="DE17" s="255"/>
      <c r="DF17" s="255"/>
      <c r="DG17" s="255"/>
      <c r="DH17" s="255"/>
      <c r="DI17" s="255"/>
      <c r="DJ17" s="255"/>
      <c r="DK17" s="255"/>
      <c r="DL17" s="255"/>
      <c r="DM17" s="255"/>
      <c r="DN17" s="255"/>
      <c r="DO17" s="255"/>
      <c r="DP17" s="255"/>
      <c r="DQ17" s="255"/>
      <c r="DR17" s="255"/>
      <c r="DS17" s="255"/>
      <c r="DT17" s="255"/>
      <c r="DU17" s="255"/>
      <c r="DV17" s="255"/>
      <c r="DW17" s="255"/>
      <c r="DX17" s="255"/>
      <c r="DY17" s="255"/>
      <c r="DZ17" s="255"/>
      <c r="EA17" s="255"/>
      <c r="EB17" s="255"/>
      <c r="EC17" s="255"/>
      <c r="ED17" s="255"/>
      <c r="EE17" s="255"/>
      <c r="EF17" s="255"/>
      <c r="EG17" s="255"/>
      <c r="EH17" s="255"/>
      <c r="EI17" s="255"/>
      <c r="EJ17" s="255"/>
      <c r="EK17" s="255"/>
      <c r="EL17" s="255"/>
      <c r="EM17" s="255"/>
      <c r="EN17" s="255"/>
      <c r="EO17" s="255"/>
      <c r="EP17" s="255"/>
      <c r="EQ17" s="255"/>
      <c r="ER17" s="255"/>
      <c r="ES17" s="255"/>
      <c r="ET17" s="255"/>
      <c r="EU17" s="255"/>
      <c r="EV17" s="255"/>
      <c r="EW17" s="255"/>
      <c r="EX17" s="255"/>
      <c r="EY17" s="255"/>
      <c r="EZ17" s="255"/>
      <c r="FA17" s="255"/>
      <c r="FB17" s="255"/>
      <c r="FC17" s="255"/>
      <c r="FD17" s="255"/>
      <c r="FE17" s="255"/>
      <c r="FF17" s="255"/>
      <c r="FG17" s="255"/>
      <c r="FH17" s="255"/>
      <c r="FI17" s="255"/>
      <c r="FJ17" s="255"/>
      <c r="FK17" s="255"/>
      <c r="FL17" s="255"/>
      <c r="FM17" s="255"/>
      <c r="FN17" s="255"/>
      <c r="FO17" s="255"/>
      <c r="FP17" s="255"/>
      <c r="FQ17" s="255"/>
      <c r="FR17" s="255"/>
      <c r="FS17" s="255"/>
      <c r="FT17" s="255"/>
      <c r="FU17" s="255"/>
      <c r="FV17" s="255"/>
      <c r="FW17" s="255"/>
      <c r="FX17" s="255"/>
      <c r="FY17" s="255"/>
      <c r="FZ17" s="255"/>
      <c r="GA17" s="255"/>
      <c r="GB17" s="255"/>
      <c r="GC17" s="255"/>
      <c r="GD17" s="255"/>
      <c r="GE17" s="255"/>
      <c r="GF17" s="255"/>
      <c r="GG17" s="255"/>
      <c r="GH17" s="255"/>
      <c r="GI17" s="255"/>
      <c r="GJ17" s="255"/>
      <c r="GK17" s="255"/>
      <c r="GL17" s="255"/>
      <c r="GM17" s="255"/>
      <c r="GN17" s="255"/>
      <c r="GO17" s="255"/>
      <c r="GP17" s="255"/>
      <c r="GQ17" s="255"/>
      <c r="GR17" s="255"/>
      <c r="GS17" s="255"/>
      <c r="GT17" s="255"/>
      <c r="GU17" s="255"/>
      <c r="GV17" s="255"/>
      <c r="GW17" s="255"/>
      <c r="GX17" s="255"/>
      <c r="GY17" s="255"/>
      <c r="GZ17" s="255"/>
      <c r="HA17" s="255"/>
      <c r="HB17" s="255"/>
      <c r="HC17" s="255"/>
      <c r="HD17" s="255"/>
      <c r="HE17" s="255"/>
      <c r="HF17" s="255"/>
      <c r="HG17" s="255"/>
      <c r="HH17" s="255"/>
      <c r="HI17" s="255"/>
      <c r="HJ17" s="255"/>
      <c r="HK17" s="255"/>
      <c r="HL17" s="255"/>
      <c r="HM17" s="255"/>
      <c r="HN17" s="255"/>
      <c r="HO17" s="255"/>
      <c r="HP17" s="255"/>
      <c r="HQ17" s="255"/>
      <c r="HR17" s="255"/>
      <c r="HS17" s="255"/>
      <c r="HT17" s="255"/>
      <c r="HU17" s="255"/>
      <c r="HV17" s="255"/>
      <c r="HW17" s="255"/>
      <c r="HX17" s="255"/>
      <c r="HY17" s="255"/>
      <c r="HZ17" s="255"/>
      <c r="IA17" s="255"/>
      <c r="IB17" s="255"/>
      <c r="IC17" s="255"/>
      <c r="ID17" s="255"/>
      <c r="IE17" s="255"/>
      <c r="IF17" s="255"/>
      <c r="IG17" s="255"/>
      <c r="IH17" s="255"/>
      <c r="II17" s="255"/>
      <c r="IJ17" s="255"/>
      <c r="IK17" s="255"/>
      <c r="IL17" s="255"/>
      <c r="IM17" s="255"/>
      <c r="IN17" s="255"/>
      <c r="IO17" s="255"/>
      <c r="IP17" s="255"/>
      <c r="IQ17" s="255"/>
      <c r="IR17" s="255"/>
      <c r="IS17" s="255"/>
      <c r="IT17" s="255"/>
      <c r="IU17" s="255"/>
      <c r="IV17" s="255"/>
    </row>
    <row r="18" spans="1:256">
      <c r="A18" s="260" t="s">
        <v>560</v>
      </c>
      <c r="B18" s="260"/>
      <c r="C18" s="255"/>
      <c r="D18" s="269"/>
      <c r="E18" s="270"/>
      <c r="F18" s="269"/>
      <c r="G18" s="255"/>
      <c r="H18" s="258"/>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c r="DM18" s="255"/>
      <c r="DN18" s="255"/>
      <c r="DO18" s="255"/>
      <c r="DP18" s="255"/>
      <c r="DQ18" s="255"/>
      <c r="DR18" s="255"/>
      <c r="DS18" s="255"/>
      <c r="DT18" s="255"/>
      <c r="DU18" s="255"/>
      <c r="DV18" s="255"/>
      <c r="DW18" s="255"/>
      <c r="DX18" s="255"/>
      <c r="DY18" s="255"/>
      <c r="DZ18" s="255"/>
      <c r="EA18" s="255"/>
      <c r="EB18" s="255"/>
      <c r="EC18" s="255"/>
      <c r="ED18" s="255"/>
      <c r="EE18" s="255"/>
      <c r="EF18" s="255"/>
      <c r="EG18" s="255"/>
      <c r="EH18" s="255"/>
      <c r="EI18" s="255"/>
      <c r="EJ18" s="255"/>
      <c r="EK18" s="255"/>
      <c r="EL18" s="255"/>
      <c r="EM18" s="255"/>
      <c r="EN18" s="255"/>
      <c r="EO18" s="255"/>
      <c r="EP18" s="255"/>
      <c r="EQ18" s="255"/>
      <c r="ER18" s="255"/>
      <c r="ES18" s="255"/>
      <c r="ET18" s="255"/>
      <c r="EU18" s="255"/>
      <c r="EV18" s="255"/>
      <c r="EW18" s="255"/>
      <c r="EX18" s="255"/>
      <c r="EY18" s="255"/>
      <c r="EZ18" s="255"/>
      <c r="FA18" s="255"/>
      <c r="FB18" s="255"/>
      <c r="FC18" s="255"/>
      <c r="FD18" s="255"/>
      <c r="FE18" s="255"/>
      <c r="FF18" s="255"/>
      <c r="FG18" s="255"/>
      <c r="FH18" s="255"/>
      <c r="FI18" s="255"/>
      <c r="FJ18" s="255"/>
      <c r="FK18" s="255"/>
      <c r="FL18" s="255"/>
      <c r="FM18" s="255"/>
      <c r="FN18" s="255"/>
      <c r="FO18" s="255"/>
      <c r="FP18" s="255"/>
      <c r="FQ18" s="255"/>
      <c r="FR18" s="255"/>
      <c r="FS18" s="255"/>
      <c r="FT18" s="255"/>
      <c r="FU18" s="255"/>
      <c r="FV18" s="255"/>
      <c r="FW18" s="255"/>
      <c r="FX18" s="255"/>
      <c r="FY18" s="255"/>
      <c r="FZ18" s="255"/>
      <c r="GA18" s="255"/>
      <c r="GB18" s="255"/>
      <c r="GC18" s="255"/>
      <c r="GD18" s="255"/>
      <c r="GE18" s="255"/>
      <c r="GF18" s="255"/>
      <c r="GG18" s="255"/>
      <c r="GH18" s="255"/>
      <c r="GI18" s="255"/>
      <c r="GJ18" s="255"/>
      <c r="GK18" s="255"/>
      <c r="GL18" s="255"/>
      <c r="GM18" s="255"/>
      <c r="GN18" s="255"/>
      <c r="GO18" s="255"/>
      <c r="GP18" s="255"/>
      <c r="GQ18" s="255"/>
      <c r="GR18" s="255"/>
      <c r="GS18" s="255"/>
      <c r="GT18" s="255"/>
      <c r="GU18" s="255"/>
      <c r="GV18" s="255"/>
      <c r="GW18" s="255"/>
      <c r="GX18" s="255"/>
      <c r="GY18" s="255"/>
      <c r="GZ18" s="255"/>
      <c r="HA18" s="255"/>
      <c r="HB18" s="255"/>
      <c r="HC18" s="255"/>
      <c r="HD18" s="255"/>
      <c r="HE18" s="255"/>
      <c r="HF18" s="255"/>
      <c r="HG18" s="255"/>
      <c r="HH18" s="255"/>
      <c r="HI18" s="255"/>
      <c r="HJ18" s="255"/>
      <c r="HK18" s="255"/>
      <c r="HL18" s="255"/>
      <c r="HM18" s="255"/>
      <c r="HN18" s="255"/>
      <c r="HO18" s="255"/>
      <c r="HP18" s="255"/>
      <c r="HQ18" s="255"/>
      <c r="HR18" s="255"/>
      <c r="HS18" s="255"/>
      <c r="HT18" s="255"/>
      <c r="HU18" s="255"/>
      <c r="HV18" s="255"/>
      <c r="HW18" s="255"/>
      <c r="HX18" s="255"/>
      <c r="HY18" s="255"/>
      <c r="HZ18" s="255"/>
      <c r="IA18" s="255"/>
      <c r="IB18" s="255"/>
      <c r="IC18" s="255"/>
      <c r="ID18" s="255"/>
      <c r="IE18" s="255"/>
      <c r="IF18" s="255"/>
      <c r="IG18" s="255"/>
      <c r="IH18" s="255"/>
      <c r="II18" s="255"/>
      <c r="IJ18" s="255"/>
      <c r="IK18" s="255"/>
      <c r="IL18" s="255"/>
      <c r="IM18" s="255"/>
      <c r="IN18" s="255"/>
      <c r="IO18" s="255"/>
      <c r="IP18" s="255"/>
      <c r="IQ18" s="255"/>
      <c r="IR18" s="255"/>
      <c r="IS18" s="255"/>
      <c r="IT18" s="255"/>
      <c r="IU18" s="255"/>
      <c r="IV18" s="255"/>
    </row>
    <row r="19" spans="1:256">
      <c r="A19" s="260" t="s">
        <v>561</v>
      </c>
      <c r="B19" s="260"/>
      <c r="C19" s="255"/>
      <c r="D19" s="267"/>
      <c r="E19" s="266"/>
      <c r="F19" s="271"/>
      <c r="G19" s="255"/>
      <c r="H19" s="258"/>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55"/>
      <c r="CO19" s="255"/>
      <c r="CP19" s="255"/>
      <c r="CQ19" s="255"/>
      <c r="CR19" s="255"/>
      <c r="CS19" s="255"/>
      <c r="CT19" s="255"/>
      <c r="CU19" s="255"/>
      <c r="CV19" s="255"/>
      <c r="CW19" s="255"/>
      <c r="CX19" s="255"/>
      <c r="CY19" s="255"/>
      <c r="CZ19" s="255"/>
      <c r="DA19" s="255"/>
      <c r="DB19" s="255"/>
      <c r="DC19" s="255"/>
      <c r="DD19" s="255"/>
      <c r="DE19" s="255"/>
      <c r="DF19" s="255"/>
      <c r="DG19" s="255"/>
      <c r="DH19" s="255"/>
      <c r="DI19" s="255"/>
      <c r="DJ19" s="255"/>
      <c r="DK19" s="255"/>
      <c r="DL19" s="255"/>
      <c r="DM19" s="255"/>
      <c r="DN19" s="255"/>
      <c r="DO19" s="255"/>
      <c r="DP19" s="255"/>
      <c r="DQ19" s="255"/>
      <c r="DR19" s="255"/>
      <c r="DS19" s="255"/>
      <c r="DT19" s="255"/>
      <c r="DU19" s="255"/>
      <c r="DV19" s="255"/>
      <c r="DW19" s="255"/>
      <c r="DX19" s="255"/>
      <c r="DY19" s="255"/>
      <c r="DZ19" s="255"/>
      <c r="EA19" s="255"/>
      <c r="EB19" s="255"/>
      <c r="EC19" s="255"/>
      <c r="ED19" s="255"/>
      <c r="EE19" s="255"/>
      <c r="EF19" s="255"/>
      <c r="EG19" s="255"/>
      <c r="EH19" s="255"/>
      <c r="EI19" s="255"/>
      <c r="EJ19" s="255"/>
      <c r="EK19" s="255"/>
      <c r="EL19" s="255"/>
      <c r="EM19" s="255"/>
      <c r="EN19" s="255"/>
      <c r="EO19" s="255"/>
      <c r="EP19" s="255"/>
      <c r="EQ19" s="255"/>
      <c r="ER19" s="255"/>
      <c r="ES19" s="255"/>
      <c r="ET19" s="255"/>
      <c r="EU19" s="255"/>
      <c r="EV19" s="255"/>
      <c r="EW19" s="255"/>
      <c r="EX19" s="255"/>
      <c r="EY19" s="255"/>
      <c r="EZ19" s="255"/>
      <c r="FA19" s="255"/>
      <c r="FB19" s="255"/>
      <c r="FC19" s="255"/>
      <c r="FD19" s="255"/>
      <c r="FE19" s="255"/>
      <c r="FF19" s="255"/>
      <c r="FG19" s="255"/>
      <c r="FH19" s="255"/>
      <c r="FI19" s="255"/>
      <c r="FJ19" s="255"/>
      <c r="FK19" s="255"/>
      <c r="FL19" s="255"/>
      <c r="FM19" s="255"/>
      <c r="FN19" s="255"/>
      <c r="FO19" s="255"/>
      <c r="FP19" s="255"/>
      <c r="FQ19" s="255"/>
      <c r="FR19" s="255"/>
      <c r="FS19" s="255"/>
      <c r="FT19" s="255"/>
      <c r="FU19" s="255"/>
      <c r="FV19" s="255"/>
      <c r="FW19" s="255"/>
      <c r="FX19" s="255"/>
      <c r="FY19" s="255"/>
      <c r="FZ19" s="255"/>
      <c r="GA19" s="255"/>
      <c r="GB19" s="255"/>
      <c r="GC19" s="255"/>
      <c r="GD19" s="255"/>
      <c r="GE19" s="255"/>
      <c r="GF19" s="255"/>
      <c r="GG19" s="255"/>
      <c r="GH19" s="255"/>
      <c r="GI19" s="255"/>
      <c r="GJ19" s="255"/>
      <c r="GK19" s="255"/>
      <c r="GL19" s="255"/>
      <c r="GM19" s="255"/>
      <c r="GN19" s="255"/>
      <c r="GO19" s="255"/>
      <c r="GP19" s="255"/>
      <c r="GQ19" s="255"/>
      <c r="GR19" s="255"/>
      <c r="GS19" s="255"/>
      <c r="GT19" s="255"/>
      <c r="GU19" s="255"/>
      <c r="GV19" s="255"/>
      <c r="GW19" s="255"/>
      <c r="GX19" s="255"/>
      <c r="GY19" s="255"/>
      <c r="GZ19" s="255"/>
      <c r="HA19" s="255"/>
      <c r="HB19" s="255"/>
      <c r="HC19" s="255"/>
      <c r="HD19" s="255"/>
      <c r="HE19" s="255"/>
      <c r="HF19" s="255"/>
      <c r="HG19" s="255"/>
      <c r="HH19" s="255"/>
      <c r="HI19" s="255"/>
      <c r="HJ19" s="255"/>
      <c r="HK19" s="255"/>
      <c r="HL19" s="255"/>
      <c r="HM19" s="255"/>
      <c r="HN19" s="255"/>
      <c r="HO19" s="255"/>
      <c r="HP19" s="255"/>
      <c r="HQ19" s="255"/>
      <c r="HR19" s="255"/>
      <c r="HS19" s="255"/>
      <c r="HT19" s="255"/>
      <c r="HU19" s="255"/>
      <c r="HV19" s="255"/>
      <c r="HW19" s="255"/>
      <c r="HX19" s="255"/>
      <c r="HY19" s="255"/>
      <c r="HZ19" s="255"/>
      <c r="IA19" s="255"/>
      <c r="IB19" s="255"/>
      <c r="IC19" s="255"/>
      <c r="ID19" s="255"/>
      <c r="IE19" s="255"/>
      <c r="IF19" s="255"/>
      <c r="IG19" s="255"/>
      <c r="IH19" s="255"/>
      <c r="II19" s="255"/>
      <c r="IJ19" s="255"/>
      <c r="IK19" s="255"/>
      <c r="IL19" s="255"/>
      <c r="IM19" s="255"/>
      <c r="IN19" s="255"/>
      <c r="IO19" s="255"/>
      <c r="IP19" s="255"/>
      <c r="IQ19" s="255"/>
      <c r="IR19" s="255"/>
      <c r="IS19" s="255"/>
      <c r="IT19" s="255"/>
      <c r="IU19" s="255"/>
      <c r="IV19" s="255"/>
    </row>
    <row r="20" spans="1:256">
      <c r="A20" s="260" t="s">
        <v>562</v>
      </c>
      <c r="B20" s="260"/>
      <c r="C20" s="255"/>
      <c r="D20" s="267"/>
      <c r="E20" s="266"/>
      <c r="F20" s="271"/>
      <c r="G20" s="255"/>
      <c r="H20" s="258"/>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255"/>
      <c r="DB20" s="255"/>
      <c r="DC20" s="255"/>
      <c r="DD20" s="255"/>
      <c r="DE20" s="255"/>
      <c r="DF20" s="255"/>
      <c r="DG20" s="255"/>
      <c r="DH20" s="255"/>
      <c r="DI20" s="255"/>
      <c r="DJ20" s="255"/>
      <c r="DK20" s="255"/>
      <c r="DL20" s="255"/>
      <c r="DM20" s="255"/>
      <c r="DN20" s="255"/>
      <c r="DO20" s="255"/>
      <c r="DP20" s="255"/>
      <c r="DQ20" s="255"/>
      <c r="DR20" s="255"/>
      <c r="DS20" s="255"/>
      <c r="DT20" s="255"/>
      <c r="DU20" s="255"/>
      <c r="DV20" s="255"/>
      <c r="DW20" s="255"/>
      <c r="DX20" s="255"/>
      <c r="DY20" s="255"/>
      <c r="DZ20" s="255"/>
      <c r="EA20" s="255"/>
      <c r="EB20" s="255"/>
      <c r="EC20" s="255"/>
      <c r="ED20" s="255"/>
      <c r="EE20" s="255"/>
      <c r="EF20" s="255"/>
      <c r="EG20" s="255"/>
      <c r="EH20" s="255"/>
      <c r="EI20" s="255"/>
      <c r="EJ20" s="255"/>
      <c r="EK20" s="255"/>
      <c r="EL20" s="255"/>
      <c r="EM20" s="255"/>
      <c r="EN20" s="255"/>
      <c r="EO20" s="255"/>
      <c r="EP20" s="255"/>
      <c r="EQ20" s="255"/>
      <c r="ER20" s="255"/>
      <c r="ES20" s="255"/>
      <c r="ET20" s="255"/>
      <c r="EU20" s="255"/>
      <c r="EV20" s="255"/>
      <c r="EW20" s="255"/>
      <c r="EX20" s="255"/>
      <c r="EY20" s="255"/>
      <c r="EZ20" s="255"/>
      <c r="FA20" s="255"/>
      <c r="FB20" s="255"/>
      <c r="FC20" s="255"/>
      <c r="FD20" s="255"/>
      <c r="FE20" s="255"/>
      <c r="FF20" s="255"/>
      <c r="FG20" s="255"/>
      <c r="FH20" s="255"/>
      <c r="FI20" s="255"/>
      <c r="FJ20" s="255"/>
      <c r="FK20" s="255"/>
      <c r="FL20" s="255"/>
      <c r="FM20" s="255"/>
      <c r="FN20" s="255"/>
      <c r="FO20" s="255"/>
      <c r="FP20" s="255"/>
      <c r="FQ20" s="255"/>
      <c r="FR20" s="255"/>
      <c r="FS20" s="255"/>
      <c r="FT20" s="255"/>
      <c r="FU20" s="255"/>
      <c r="FV20" s="255"/>
      <c r="FW20" s="255"/>
      <c r="FX20" s="255"/>
      <c r="FY20" s="255"/>
      <c r="FZ20" s="255"/>
      <c r="GA20" s="255"/>
      <c r="GB20" s="255"/>
      <c r="GC20" s="255"/>
      <c r="GD20" s="255"/>
      <c r="GE20" s="255"/>
      <c r="GF20" s="255"/>
      <c r="GG20" s="255"/>
      <c r="GH20" s="255"/>
      <c r="GI20" s="255"/>
      <c r="GJ20" s="255"/>
      <c r="GK20" s="255"/>
      <c r="GL20" s="255"/>
      <c r="GM20" s="255"/>
      <c r="GN20" s="255"/>
      <c r="GO20" s="255"/>
      <c r="GP20" s="255"/>
      <c r="GQ20" s="255"/>
      <c r="GR20" s="255"/>
      <c r="GS20" s="255"/>
      <c r="GT20" s="255"/>
      <c r="GU20" s="255"/>
      <c r="GV20" s="255"/>
      <c r="GW20" s="255"/>
      <c r="GX20" s="255"/>
      <c r="GY20" s="255"/>
      <c r="GZ20" s="255"/>
      <c r="HA20" s="255"/>
      <c r="HB20" s="255"/>
      <c r="HC20" s="255"/>
      <c r="HD20" s="255"/>
      <c r="HE20" s="255"/>
      <c r="HF20" s="255"/>
      <c r="HG20" s="255"/>
      <c r="HH20" s="255"/>
      <c r="HI20" s="255"/>
      <c r="HJ20" s="255"/>
      <c r="HK20" s="255"/>
      <c r="HL20" s="255"/>
      <c r="HM20" s="255"/>
      <c r="HN20" s="255"/>
      <c r="HO20" s="255"/>
      <c r="HP20" s="255"/>
      <c r="HQ20" s="255"/>
      <c r="HR20" s="255"/>
      <c r="HS20" s="255"/>
      <c r="HT20" s="255"/>
      <c r="HU20" s="255"/>
      <c r="HV20" s="255"/>
      <c r="HW20" s="255"/>
      <c r="HX20" s="255"/>
      <c r="HY20" s="255"/>
      <c r="HZ20" s="255"/>
      <c r="IA20" s="255"/>
      <c r="IB20" s="255"/>
      <c r="IC20" s="255"/>
      <c r="ID20" s="255"/>
      <c r="IE20" s="255"/>
      <c r="IF20" s="255"/>
      <c r="IG20" s="255"/>
      <c r="IH20" s="255"/>
      <c r="II20" s="255"/>
      <c r="IJ20" s="255"/>
      <c r="IK20" s="255"/>
      <c r="IL20" s="255"/>
      <c r="IM20" s="255"/>
      <c r="IN20" s="255"/>
      <c r="IO20" s="255"/>
      <c r="IP20" s="255"/>
      <c r="IQ20" s="255"/>
      <c r="IR20" s="255"/>
      <c r="IS20" s="255"/>
      <c r="IT20" s="255"/>
      <c r="IU20" s="255"/>
      <c r="IV20" s="255"/>
    </row>
    <row r="21" spans="1:256" ht="12.75">
      <c r="A21" s="260" t="s">
        <v>563</v>
      </c>
      <c r="B21" s="260"/>
      <c r="C21" s="255"/>
      <c r="D21" s="308"/>
      <c r="E21" s="309"/>
      <c r="F21" s="272"/>
      <c r="G21" s="255"/>
      <c r="H21" s="258"/>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55"/>
      <c r="CM21" s="255"/>
      <c r="CN21" s="255"/>
      <c r="CO21" s="255"/>
      <c r="CP21" s="255"/>
      <c r="CQ21" s="255"/>
      <c r="CR21" s="255"/>
      <c r="CS21" s="255"/>
      <c r="CT21" s="255"/>
      <c r="CU21" s="255"/>
      <c r="CV21" s="255"/>
      <c r="CW21" s="255"/>
      <c r="CX21" s="255"/>
      <c r="CY21" s="255"/>
      <c r="CZ21" s="255"/>
      <c r="DA21" s="255"/>
      <c r="DB21" s="255"/>
      <c r="DC21" s="255"/>
      <c r="DD21" s="255"/>
      <c r="DE21" s="255"/>
      <c r="DF21" s="255"/>
      <c r="DG21" s="255"/>
      <c r="DH21" s="255"/>
      <c r="DI21" s="255"/>
      <c r="DJ21" s="255"/>
      <c r="DK21" s="255"/>
      <c r="DL21" s="255"/>
      <c r="DM21" s="255"/>
      <c r="DN21" s="255"/>
      <c r="DO21" s="255"/>
      <c r="DP21" s="255"/>
      <c r="DQ21" s="255"/>
      <c r="DR21" s="255"/>
      <c r="DS21" s="255"/>
      <c r="DT21" s="255"/>
      <c r="DU21" s="255"/>
      <c r="DV21" s="255"/>
      <c r="DW21" s="255"/>
      <c r="DX21" s="255"/>
      <c r="DY21" s="255"/>
      <c r="DZ21" s="255"/>
      <c r="EA21" s="255"/>
      <c r="EB21" s="255"/>
      <c r="EC21" s="255"/>
      <c r="ED21" s="255"/>
      <c r="EE21" s="255"/>
      <c r="EF21" s="255"/>
      <c r="EG21" s="255"/>
      <c r="EH21" s="255"/>
      <c r="EI21" s="255"/>
      <c r="EJ21" s="255"/>
      <c r="EK21" s="255"/>
      <c r="EL21" s="255"/>
      <c r="EM21" s="255"/>
      <c r="EN21" s="255"/>
      <c r="EO21" s="255"/>
      <c r="EP21" s="255"/>
      <c r="EQ21" s="255"/>
      <c r="ER21" s="255"/>
      <c r="ES21" s="255"/>
      <c r="ET21" s="255"/>
      <c r="EU21" s="255"/>
      <c r="EV21" s="255"/>
      <c r="EW21" s="255"/>
      <c r="EX21" s="255"/>
      <c r="EY21" s="255"/>
      <c r="EZ21" s="255"/>
      <c r="FA21" s="255"/>
      <c r="FB21" s="255"/>
      <c r="FC21" s="255"/>
      <c r="FD21" s="255"/>
      <c r="FE21" s="255"/>
      <c r="FF21" s="255"/>
      <c r="FG21" s="255"/>
      <c r="FH21" s="255"/>
      <c r="FI21" s="255"/>
      <c r="FJ21" s="255"/>
      <c r="FK21" s="255"/>
      <c r="FL21" s="255"/>
      <c r="FM21" s="255"/>
      <c r="FN21" s="255"/>
      <c r="FO21" s="255"/>
      <c r="FP21" s="255"/>
      <c r="FQ21" s="255"/>
      <c r="FR21" s="255"/>
      <c r="FS21" s="255"/>
      <c r="FT21" s="255"/>
      <c r="FU21" s="255"/>
      <c r="FV21" s="255"/>
      <c r="FW21" s="255"/>
      <c r="FX21" s="255"/>
      <c r="FY21" s="255"/>
      <c r="FZ21" s="255"/>
      <c r="GA21" s="255"/>
      <c r="GB21" s="255"/>
      <c r="GC21" s="255"/>
      <c r="GD21" s="255"/>
      <c r="GE21" s="255"/>
      <c r="GF21" s="255"/>
      <c r="GG21" s="255"/>
      <c r="GH21" s="255"/>
      <c r="GI21" s="255"/>
      <c r="GJ21" s="255"/>
      <c r="GK21" s="255"/>
      <c r="GL21" s="255"/>
      <c r="GM21" s="255"/>
      <c r="GN21" s="255"/>
      <c r="GO21" s="255"/>
      <c r="GP21" s="255"/>
      <c r="GQ21" s="255"/>
      <c r="GR21" s="255"/>
      <c r="GS21" s="255"/>
      <c r="GT21" s="255"/>
      <c r="GU21" s="255"/>
      <c r="GV21" s="255"/>
      <c r="GW21" s="255"/>
      <c r="GX21" s="255"/>
      <c r="GY21" s="255"/>
      <c r="GZ21" s="255"/>
      <c r="HA21" s="255"/>
      <c r="HB21" s="255"/>
      <c r="HC21" s="255"/>
      <c r="HD21" s="255"/>
      <c r="HE21" s="255"/>
      <c r="HF21" s="255"/>
      <c r="HG21" s="255"/>
      <c r="HH21" s="255"/>
      <c r="HI21" s="255"/>
      <c r="HJ21" s="255"/>
      <c r="HK21" s="255"/>
      <c r="HL21" s="255"/>
      <c r="HM21" s="255"/>
      <c r="HN21" s="255"/>
      <c r="HO21" s="255"/>
      <c r="HP21" s="255"/>
      <c r="HQ21" s="255"/>
      <c r="HR21" s="255"/>
      <c r="HS21" s="255"/>
      <c r="HT21" s="255"/>
      <c r="HU21" s="255"/>
      <c r="HV21" s="255"/>
      <c r="HW21" s="255"/>
      <c r="HX21" s="255"/>
      <c r="HY21" s="255"/>
      <c r="HZ21" s="255"/>
      <c r="IA21" s="255"/>
      <c r="IB21" s="255"/>
      <c r="IC21" s="255"/>
      <c r="ID21" s="255"/>
      <c r="IE21" s="255"/>
      <c r="IF21" s="255"/>
      <c r="IG21" s="255"/>
      <c r="IH21" s="255"/>
      <c r="II21" s="255"/>
      <c r="IJ21" s="255"/>
      <c r="IK21" s="255"/>
      <c r="IL21" s="255"/>
      <c r="IM21" s="255"/>
      <c r="IN21" s="255"/>
      <c r="IO21" s="255"/>
      <c r="IP21" s="255"/>
      <c r="IQ21" s="255"/>
      <c r="IR21" s="255"/>
      <c r="IS21" s="255"/>
      <c r="IT21" s="255"/>
      <c r="IU21" s="255"/>
      <c r="IV21" s="255"/>
    </row>
    <row r="22" spans="1:256">
      <c r="A22" s="260" t="s">
        <v>564</v>
      </c>
      <c r="B22" s="260"/>
      <c r="C22" s="255"/>
      <c r="D22" s="273"/>
      <c r="E22" s="274"/>
      <c r="F22" s="272"/>
      <c r="G22" s="255"/>
      <c r="H22" s="258"/>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5"/>
      <c r="CI22" s="255"/>
      <c r="CJ22" s="255"/>
      <c r="CK22" s="255"/>
      <c r="CL22" s="255"/>
      <c r="CM22" s="255"/>
      <c r="CN22" s="255"/>
      <c r="CO22" s="255"/>
      <c r="CP22" s="255"/>
      <c r="CQ22" s="255"/>
      <c r="CR22" s="255"/>
      <c r="CS22" s="255"/>
      <c r="CT22" s="255"/>
      <c r="CU22" s="255"/>
      <c r="CV22" s="255"/>
      <c r="CW22" s="255"/>
      <c r="CX22" s="255"/>
      <c r="CY22" s="255"/>
      <c r="CZ22" s="255"/>
      <c r="DA22" s="255"/>
      <c r="DB22" s="255"/>
      <c r="DC22" s="255"/>
      <c r="DD22" s="255"/>
      <c r="DE22" s="255"/>
      <c r="DF22" s="255"/>
      <c r="DG22" s="255"/>
      <c r="DH22" s="255"/>
      <c r="DI22" s="255"/>
      <c r="DJ22" s="255"/>
      <c r="DK22" s="255"/>
      <c r="DL22" s="255"/>
      <c r="DM22" s="255"/>
      <c r="DN22" s="255"/>
      <c r="DO22" s="255"/>
      <c r="DP22" s="255"/>
      <c r="DQ22" s="255"/>
      <c r="DR22" s="255"/>
      <c r="DS22" s="255"/>
      <c r="DT22" s="255"/>
      <c r="DU22" s="255"/>
      <c r="DV22" s="255"/>
      <c r="DW22" s="255"/>
      <c r="DX22" s="255"/>
      <c r="DY22" s="255"/>
      <c r="DZ22" s="255"/>
      <c r="EA22" s="255"/>
      <c r="EB22" s="255"/>
      <c r="EC22" s="255"/>
      <c r="ED22" s="255"/>
      <c r="EE22" s="255"/>
      <c r="EF22" s="255"/>
      <c r="EG22" s="255"/>
      <c r="EH22" s="255"/>
      <c r="EI22" s="255"/>
      <c r="EJ22" s="255"/>
      <c r="EK22" s="255"/>
      <c r="EL22" s="255"/>
      <c r="EM22" s="255"/>
      <c r="EN22" s="255"/>
      <c r="EO22" s="255"/>
      <c r="EP22" s="255"/>
      <c r="EQ22" s="255"/>
      <c r="ER22" s="255"/>
      <c r="ES22" s="255"/>
      <c r="ET22" s="255"/>
      <c r="EU22" s="255"/>
      <c r="EV22" s="255"/>
      <c r="EW22" s="255"/>
      <c r="EX22" s="255"/>
      <c r="EY22" s="255"/>
      <c r="EZ22" s="255"/>
      <c r="FA22" s="255"/>
      <c r="FB22" s="255"/>
      <c r="FC22" s="255"/>
      <c r="FD22" s="255"/>
      <c r="FE22" s="255"/>
      <c r="FF22" s="255"/>
      <c r="FG22" s="255"/>
      <c r="FH22" s="255"/>
      <c r="FI22" s="255"/>
      <c r="FJ22" s="255"/>
      <c r="FK22" s="255"/>
      <c r="FL22" s="255"/>
      <c r="FM22" s="255"/>
      <c r="FN22" s="255"/>
      <c r="FO22" s="255"/>
      <c r="FP22" s="255"/>
      <c r="FQ22" s="255"/>
      <c r="FR22" s="255"/>
      <c r="FS22" s="255"/>
      <c r="FT22" s="255"/>
      <c r="FU22" s="255"/>
      <c r="FV22" s="255"/>
      <c r="FW22" s="255"/>
      <c r="FX22" s="255"/>
      <c r="FY22" s="255"/>
      <c r="FZ22" s="255"/>
      <c r="GA22" s="255"/>
      <c r="GB22" s="255"/>
      <c r="GC22" s="255"/>
      <c r="GD22" s="255"/>
      <c r="GE22" s="255"/>
      <c r="GF22" s="255"/>
      <c r="GG22" s="255"/>
      <c r="GH22" s="255"/>
      <c r="GI22" s="255"/>
      <c r="GJ22" s="255"/>
      <c r="GK22" s="255"/>
      <c r="GL22" s="255"/>
      <c r="GM22" s="255"/>
      <c r="GN22" s="255"/>
      <c r="GO22" s="255"/>
      <c r="GP22" s="255"/>
      <c r="GQ22" s="255"/>
      <c r="GR22" s="255"/>
      <c r="GS22" s="255"/>
      <c r="GT22" s="255"/>
      <c r="GU22" s="255"/>
      <c r="GV22" s="255"/>
      <c r="GW22" s="255"/>
      <c r="GX22" s="255"/>
      <c r="GY22" s="255"/>
      <c r="GZ22" s="255"/>
      <c r="HA22" s="255"/>
      <c r="HB22" s="255"/>
      <c r="HC22" s="255"/>
      <c r="HD22" s="255"/>
      <c r="HE22" s="255"/>
      <c r="HF22" s="255"/>
      <c r="HG22" s="255"/>
      <c r="HH22" s="255"/>
      <c r="HI22" s="255"/>
      <c r="HJ22" s="255"/>
      <c r="HK22" s="255"/>
      <c r="HL22" s="255"/>
      <c r="HM22" s="255"/>
      <c r="HN22" s="255"/>
      <c r="HO22" s="255"/>
      <c r="HP22" s="255"/>
      <c r="HQ22" s="255"/>
      <c r="HR22" s="255"/>
      <c r="HS22" s="255"/>
      <c r="HT22" s="255"/>
      <c r="HU22" s="255"/>
      <c r="HV22" s="255"/>
      <c r="HW22" s="255"/>
      <c r="HX22" s="255"/>
      <c r="HY22" s="255"/>
      <c r="HZ22" s="255"/>
      <c r="IA22" s="255"/>
      <c r="IB22" s="255"/>
      <c r="IC22" s="255"/>
      <c r="ID22" s="255"/>
      <c r="IE22" s="255"/>
      <c r="IF22" s="255"/>
      <c r="IG22" s="255"/>
      <c r="IH22" s="255"/>
      <c r="II22" s="255"/>
      <c r="IJ22" s="255"/>
      <c r="IK22" s="255"/>
      <c r="IL22" s="255"/>
      <c r="IM22" s="255"/>
      <c r="IN22" s="255"/>
      <c r="IO22" s="255"/>
      <c r="IP22" s="255"/>
      <c r="IQ22" s="255"/>
      <c r="IR22" s="255"/>
      <c r="IS22" s="255"/>
      <c r="IT22" s="255"/>
      <c r="IU22" s="255"/>
      <c r="IV22" s="255"/>
    </row>
    <row r="23" spans="1:256">
      <c r="A23" s="255"/>
      <c r="B23" s="255"/>
      <c r="C23" s="255"/>
      <c r="D23" s="255"/>
      <c r="E23" s="256"/>
      <c r="F23" s="275"/>
      <c r="G23" s="255"/>
      <c r="H23" s="258"/>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c r="CP23" s="255"/>
      <c r="CQ23" s="255"/>
      <c r="CR23" s="255"/>
      <c r="CS23" s="255"/>
      <c r="CT23" s="255"/>
      <c r="CU23" s="255"/>
      <c r="CV23" s="255"/>
      <c r="CW23" s="255"/>
      <c r="CX23" s="255"/>
      <c r="CY23" s="255"/>
      <c r="CZ23" s="255"/>
      <c r="DA23" s="255"/>
      <c r="DB23" s="255"/>
      <c r="DC23" s="255"/>
      <c r="DD23" s="255"/>
      <c r="DE23" s="255"/>
      <c r="DF23" s="255"/>
      <c r="DG23" s="255"/>
      <c r="DH23" s="255"/>
      <c r="DI23" s="255"/>
      <c r="DJ23" s="255"/>
      <c r="DK23" s="255"/>
      <c r="DL23" s="255"/>
      <c r="DM23" s="255"/>
      <c r="DN23" s="255"/>
      <c r="DO23" s="255"/>
      <c r="DP23" s="255"/>
      <c r="DQ23" s="255"/>
      <c r="DR23" s="255"/>
      <c r="DS23" s="255"/>
      <c r="DT23" s="255"/>
      <c r="DU23" s="255"/>
      <c r="DV23" s="255"/>
      <c r="DW23" s="255"/>
      <c r="DX23" s="255"/>
      <c r="DY23" s="255"/>
      <c r="DZ23" s="255"/>
      <c r="EA23" s="255"/>
      <c r="EB23" s="255"/>
      <c r="EC23" s="255"/>
      <c r="ED23" s="255"/>
      <c r="EE23" s="255"/>
      <c r="EF23" s="255"/>
      <c r="EG23" s="255"/>
      <c r="EH23" s="255"/>
      <c r="EI23" s="255"/>
      <c r="EJ23" s="255"/>
      <c r="EK23" s="255"/>
      <c r="EL23" s="255"/>
      <c r="EM23" s="255"/>
      <c r="EN23" s="255"/>
      <c r="EO23" s="255"/>
      <c r="EP23" s="255"/>
      <c r="EQ23" s="255"/>
      <c r="ER23" s="255"/>
      <c r="ES23" s="255"/>
      <c r="ET23" s="255"/>
      <c r="EU23" s="255"/>
      <c r="EV23" s="255"/>
      <c r="EW23" s="255"/>
      <c r="EX23" s="255"/>
      <c r="EY23" s="255"/>
      <c r="EZ23" s="255"/>
      <c r="FA23" s="255"/>
      <c r="FB23" s="255"/>
      <c r="FC23" s="255"/>
      <c r="FD23" s="255"/>
      <c r="FE23" s="255"/>
      <c r="FF23" s="255"/>
      <c r="FG23" s="255"/>
      <c r="FH23" s="255"/>
      <c r="FI23" s="255"/>
      <c r="FJ23" s="255"/>
      <c r="FK23" s="255"/>
      <c r="FL23" s="255"/>
      <c r="FM23" s="255"/>
      <c r="FN23" s="255"/>
      <c r="FO23" s="255"/>
      <c r="FP23" s="255"/>
      <c r="FQ23" s="255"/>
      <c r="FR23" s="255"/>
      <c r="FS23" s="255"/>
      <c r="FT23" s="255"/>
      <c r="FU23" s="255"/>
      <c r="FV23" s="255"/>
      <c r="FW23" s="255"/>
      <c r="FX23" s="255"/>
      <c r="FY23" s="255"/>
      <c r="FZ23" s="255"/>
      <c r="GA23" s="255"/>
      <c r="GB23" s="255"/>
      <c r="GC23" s="255"/>
      <c r="GD23" s="255"/>
      <c r="GE23" s="255"/>
      <c r="GF23" s="255"/>
      <c r="GG23" s="255"/>
      <c r="GH23" s="255"/>
      <c r="GI23" s="255"/>
      <c r="GJ23" s="255"/>
      <c r="GK23" s="255"/>
      <c r="GL23" s="255"/>
      <c r="GM23" s="255"/>
      <c r="GN23" s="255"/>
      <c r="GO23" s="255"/>
      <c r="GP23" s="255"/>
      <c r="GQ23" s="255"/>
      <c r="GR23" s="255"/>
      <c r="GS23" s="255"/>
      <c r="GT23" s="255"/>
      <c r="GU23" s="255"/>
      <c r="GV23" s="255"/>
      <c r="GW23" s="255"/>
      <c r="GX23" s="255"/>
      <c r="GY23" s="255"/>
      <c r="GZ23" s="255"/>
      <c r="HA23" s="255"/>
      <c r="HB23" s="255"/>
      <c r="HC23" s="255"/>
      <c r="HD23" s="255"/>
      <c r="HE23" s="255"/>
      <c r="HF23" s="255"/>
      <c r="HG23" s="255"/>
      <c r="HH23" s="255"/>
      <c r="HI23" s="255"/>
      <c r="HJ23" s="255"/>
      <c r="HK23" s="255"/>
      <c r="HL23" s="255"/>
      <c r="HM23" s="255"/>
      <c r="HN23" s="255"/>
      <c r="HO23" s="255"/>
      <c r="HP23" s="255"/>
      <c r="HQ23" s="255"/>
      <c r="HR23" s="255"/>
      <c r="HS23" s="255"/>
      <c r="HT23" s="255"/>
      <c r="HU23" s="255"/>
      <c r="HV23" s="255"/>
      <c r="HW23" s="255"/>
      <c r="HX23" s="255"/>
      <c r="HY23" s="255"/>
      <c r="HZ23" s="255"/>
      <c r="IA23" s="255"/>
      <c r="IB23" s="255"/>
      <c r="IC23" s="255"/>
      <c r="ID23" s="255"/>
      <c r="IE23" s="255"/>
      <c r="IF23" s="255"/>
      <c r="IG23" s="255"/>
      <c r="IH23" s="255"/>
      <c r="II23" s="255"/>
      <c r="IJ23" s="255"/>
      <c r="IK23" s="255"/>
      <c r="IL23" s="255"/>
      <c r="IM23" s="255"/>
      <c r="IN23" s="255"/>
      <c r="IO23" s="255"/>
      <c r="IP23" s="255"/>
      <c r="IQ23" s="255"/>
      <c r="IR23" s="255"/>
      <c r="IS23" s="255"/>
      <c r="IT23" s="255"/>
      <c r="IU23" s="255"/>
      <c r="IV23" s="255"/>
    </row>
    <row r="24" spans="1:256">
      <c r="A24" s="260" t="s">
        <v>565</v>
      </c>
      <c r="B24" s="260"/>
      <c r="C24" s="255"/>
      <c r="D24" s="255"/>
      <c r="E24" s="256"/>
      <c r="F24" s="275"/>
      <c r="G24" s="255"/>
      <c r="H24" s="258"/>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5"/>
      <c r="DD24" s="255"/>
      <c r="DE24" s="255"/>
      <c r="DF24" s="255"/>
      <c r="DG24" s="255"/>
      <c r="DH24" s="255"/>
      <c r="DI24" s="255"/>
      <c r="DJ24" s="255"/>
      <c r="DK24" s="255"/>
      <c r="DL24" s="255"/>
      <c r="DM24" s="255"/>
      <c r="DN24" s="255"/>
      <c r="DO24" s="255"/>
      <c r="DP24" s="255"/>
      <c r="DQ24" s="255"/>
      <c r="DR24" s="255"/>
      <c r="DS24" s="255"/>
      <c r="DT24" s="255"/>
      <c r="DU24" s="255"/>
      <c r="DV24" s="255"/>
      <c r="DW24" s="255"/>
      <c r="DX24" s="255"/>
      <c r="DY24" s="255"/>
      <c r="DZ24" s="255"/>
      <c r="EA24" s="255"/>
      <c r="EB24" s="255"/>
      <c r="EC24" s="255"/>
      <c r="ED24" s="255"/>
      <c r="EE24" s="255"/>
      <c r="EF24" s="255"/>
      <c r="EG24" s="255"/>
      <c r="EH24" s="255"/>
      <c r="EI24" s="255"/>
      <c r="EJ24" s="255"/>
      <c r="EK24" s="255"/>
      <c r="EL24" s="255"/>
      <c r="EM24" s="255"/>
      <c r="EN24" s="255"/>
      <c r="EO24" s="255"/>
      <c r="EP24" s="255"/>
      <c r="EQ24" s="255"/>
      <c r="ER24" s="255"/>
      <c r="ES24" s="255"/>
      <c r="ET24" s="255"/>
      <c r="EU24" s="255"/>
      <c r="EV24" s="255"/>
      <c r="EW24" s="255"/>
      <c r="EX24" s="255"/>
      <c r="EY24" s="255"/>
      <c r="EZ24" s="255"/>
      <c r="FA24" s="255"/>
      <c r="FB24" s="255"/>
      <c r="FC24" s="255"/>
      <c r="FD24" s="255"/>
      <c r="FE24" s="255"/>
      <c r="FF24" s="255"/>
      <c r="FG24" s="255"/>
      <c r="FH24" s="255"/>
      <c r="FI24" s="255"/>
      <c r="FJ24" s="255"/>
      <c r="FK24" s="255"/>
      <c r="FL24" s="255"/>
      <c r="FM24" s="255"/>
      <c r="FN24" s="255"/>
      <c r="FO24" s="255"/>
      <c r="FP24" s="255"/>
      <c r="FQ24" s="255"/>
      <c r="FR24" s="255"/>
      <c r="FS24" s="255"/>
      <c r="FT24" s="255"/>
      <c r="FU24" s="255"/>
      <c r="FV24" s="255"/>
      <c r="FW24" s="255"/>
      <c r="FX24" s="255"/>
      <c r="FY24" s="255"/>
      <c r="FZ24" s="255"/>
      <c r="GA24" s="255"/>
      <c r="GB24" s="255"/>
      <c r="GC24" s="255"/>
      <c r="GD24" s="255"/>
      <c r="GE24" s="255"/>
      <c r="GF24" s="255"/>
      <c r="GG24" s="255"/>
      <c r="GH24" s="255"/>
      <c r="GI24" s="255"/>
      <c r="GJ24" s="255"/>
      <c r="GK24" s="255"/>
      <c r="GL24" s="255"/>
      <c r="GM24" s="255"/>
      <c r="GN24" s="255"/>
      <c r="GO24" s="255"/>
      <c r="GP24" s="255"/>
      <c r="GQ24" s="255"/>
      <c r="GR24" s="255"/>
      <c r="GS24" s="255"/>
      <c r="GT24" s="255"/>
      <c r="GU24" s="255"/>
      <c r="GV24" s="255"/>
      <c r="GW24" s="255"/>
      <c r="GX24" s="255"/>
      <c r="GY24" s="255"/>
      <c r="GZ24" s="255"/>
      <c r="HA24" s="255"/>
      <c r="HB24" s="255"/>
      <c r="HC24" s="255"/>
      <c r="HD24" s="255"/>
      <c r="HE24" s="255"/>
      <c r="HF24" s="255"/>
      <c r="HG24" s="255"/>
      <c r="HH24" s="255"/>
      <c r="HI24" s="255"/>
      <c r="HJ24" s="255"/>
      <c r="HK24" s="255"/>
      <c r="HL24" s="255"/>
      <c r="HM24" s="255"/>
      <c r="HN24" s="255"/>
      <c r="HO24" s="255"/>
      <c r="HP24" s="255"/>
      <c r="HQ24" s="255"/>
      <c r="HR24" s="255"/>
      <c r="HS24" s="255"/>
      <c r="HT24" s="255"/>
      <c r="HU24" s="255"/>
      <c r="HV24" s="255"/>
      <c r="HW24" s="255"/>
      <c r="HX24" s="255"/>
      <c r="HY24" s="255"/>
      <c r="HZ24" s="255"/>
      <c r="IA24" s="255"/>
      <c r="IB24" s="255"/>
      <c r="IC24" s="255"/>
      <c r="ID24" s="255"/>
      <c r="IE24" s="255"/>
      <c r="IF24" s="255"/>
      <c r="IG24" s="255"/>
      <c r="IH24" s="255"/>
      <c r="II24" s="255"/>
      <c r="IJ24" s="255"/>
      <c r="IK24" s="255"/>
      <c r="IL24" s="255"/>
      <c r="IM24" s="255"/>
      <c r="IN24" s="255"/>
      <c r="IO24" s="255"/>
      <c r="IP24" s="255"/>
      <c r="IQ24" s="255"/>
      <c r="IR24" s="255"/>
      <c r="IS24" s="255"/>
      <c r="IT24" s="255"/>
      <c r="IU24" s="255"/>
      <c r="IV24" s="255"/>
    </row>
    <row r="25" spans="1:256">
      <c r="A25" s="255" t="s">
        <v>566</v>
      </c>
      <c r="B25" s="255"/>
      <c r="C25" s="255"/>
      <c r="D25" s="255"/>
      <c r="E25" s="256"/>
      <c r="F25" s="275"/>
      <c r="G25" s="255"/>
      <c r="H25" s="258"/>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5"/>
      <c r="DM25" s="255"/>
      <c r="DN25" s="255"/>
      <c r="DO25" s="255"/>
      <c r="DP25" s="255"/>
      <c r="DQ25" s="255"/>
      <c r="DR25" s="255"/>
      <c r="DS25" s="255"/>
      <c r="DT25" s="255"/>
      <c r="DU25" s="255"/>
      <c r="DV25" s="255"/>
      <c r="DW25" s="255"/>
      <c r="DX25" s="255"/>
      <c r="DY25" s="255"/>
      <c r="DZ25" s="255"/>
      <c r="EA25" s="255"/>
      <c r="EB25" s="255"/>
      <c r="EC25" s="255"/>
      <c r="ED25" s="255"/>
      <c r="EE25" s="255"/>
      <c r="EF25" s="255"/>
      <c r="EG25" s="255"/>
      <c r="EH25" s="255"/>
      <c r="EI25" s="255"/>
      <c r="EJ25" s="255"/>
      <c r="EK25" s="255"/>
      <c r="EL25" s="255"/>
      <c r="EM25" s="255"/>
      <c r="EN25" s="255"/>
      <c r="EO25" s="255"/>
      <c r="EP25" s="255"/>
      <c r="EQ25" s="255"/>
      <c r="ER25" s="255"/>
      <c r="ES25" s="255"/>
      <c r="ET25" s="255"/>
      <c r="EU25" s="255"/>
      <c r="EV25" s="255"/>
      <c r="EW25" s="255"/>
      <c r="EX25" s="255"/>
      <c r="EY25" s="255"/>
      <c r="EZ25" s="255"/>
      <c r="FA25" s="255"/>
      <c r="FB25" s="255"/>
      <c r="FC25" s="255"/>
      <c r="FD25" s="255"/>
      <c r="FE25" s="255"/>
      <c r="FF25" s="255"/>
      <c r="FG25" s="255"/>
      <c r="FH25" s="255"/>
      <c r="FI25" s="255"/>
      <c r="FJ25" s="255"/>
      <c r="FK25" s="255"/>
      <c r="FL25" s="255"/>
      <c r="FM25" s="255"/>
      <c r="FN25" s="255"/>
      <c r="FO25" s="255"/>
      <c r="FP25" s="255"/>
      <c r="FQ25" s="255"/>
      <c r="FR25" s="255"/>
      <c r="FS25" s="255"/>
      <c r="FT25" s="255"/>
      <c r="FU25" s="255"/>
      <c r="FV25" s="255"/>
      <c r="FW25" s="255"/>
      <c r="FX25" s="255"/>
      <c r="FY25" s="255"/>
      <c r="FZ25" s="255"/>
      <c r="GA25" s="255"/>
      <c r="GB25" s="255"/>
      <c r="GC25" s="255"/>
      <c r="GD25" s="255"/>
      <c r="GE25" s="255"/>
      <c r="GF25" s="255"/>
      <c r="GG25" s="255"/>
      <c r="GH25" s="255"/>
      <c r="GI25" s="255"/>
      <c r="GJ25" s="255"/>
      <c r="GK25" s="255"/>
      <c r="GL25" s="255"/>
      <c r="GM25" s="255"/>
      <c r="GN25" s="255"/>
      <c r="GO25" s="255"/>
      <c r="GP25" s="255"/>
      <c r="GQ25" s="255"/>
      <c r="GR25" s="255"/>
      <c r="GS25" s="255"/>
      <c r="GT25" s="255"/>
      <c r="GU25" s="255"/>
      <c r="GV25" s="255"/>
      <c r="GW25" s="255"/>
      <c r="GX25" s="255"/>
      <c r="GY25" s="255"/>
      <c r="GZ25" s="255"/>
      <c r="HA25" s="255"/>
      <c r="HB25" s="255"/>
      <c r="HC25" s="255"/>
      <c r="HD25" s="255"/>
      <c r="HE25" s="255"/>
      <c r="HF25" s="255"/>
      <c r="HG25" s="255"/>
      <c r="HH25" s="255"/>
      <c r="HI25" s="255"/>
      <c r="HJ25" s="255"/>
      <c r="HK25" s="255"/>
      <c r="HL25" s="255"/>
      <c r="HM25" s="255"/>
      <c r="HN25" s="255"/>
      <c r="HO25" s="255"/>
      <c r="HP25" s="255"/>
      <c r="HQ25" s="255"/>
      <c r="HR25" s="255"/>
      <c r="HS25" s="255"/>
      <c r="HT25" s="255"/>
      <c r="HU25" s="255"/>
      <c r="HV25" s="255"/>
      <c r="HW25" s="255"/>
      <c r="HX25" s="255"/>
      <c r="HY25" s="255"/>
      <c r="HZ25" s="255"/>
      <c r="IA25" s="255"/>
      <c r="IB25" s="255"/>
      <c r="IC25" s="255"/>
      <c r="ID25" s="255"/>
      <c r="IE25" s="255"/>
      <c r="IF25" s="255"/>
      <c r="IG25" s="255"/>
      <c r="IH25" s="255"/>
      <c r="II25" s="255"/>
      <c r="IJ25" s="255"/>
      <c r="IK25" s="255"/>
      <c r="IL25" s="255"/>
      <c r="IM25" s="255"/>
      <c r="IN25" s="255"/>
      <c r="IO25" s="255"/>
      <c r="IP25" s="255"/>
      <c r="IQ25" s="255"/>
      <c r="IR25" s="255"/>
      <c r="IS25" s="255"/>
      <c r="IT25" s="255"/>
      <c r="IU25" s="255"/>
      <c r="IV25" s="255"/>
    </row>
    <row r="26" spans="1:256" ht="33.75">
      <c r="A26" s="276" t="s">
        <v>567</v>
      </c>
      <c r="B26" s="277"/>
      <c r="C26" s="255"/>
      <c r="D26" s="278" t="s">
        <v>568</v>
      </c>
      <c r="E26" s="279"/>
      <c r="F26" s="280"/>
      <c r="G26" s="255"/>
      <c r="H26" s="258"/>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5"/>
      <c r="DM26" s="255"/>
      <c r="DN26" s="255"/>
      <c r="DO26" s="255"/>
      <c r="DP26" s="255"/>
      <c r="DQ26" s="255"/>
      <c r="DR26" s="255"/>
      <c r="DS26" s="255"/>
      <c r="DT26" s="255"/>
      <c r="DU26" s="255"/>
      <c r="DV26" s="255"/>
      <c r="DW26" s="255"/>
      <c r="DX26" s="255"/>
      <c r="DY26" s="255"/>
      <c r="DZ26" s="255"/>
      <c r="EA26" s="255"/>
      <c r="EB26" s="255"/>
      <c r="EC26" s="255"/>
      <c r="ED26" s="255"/>
      <c r="EE26" s="255"/>
      <c r="EF26" s="255"/>
      <c r="EG26" s="255"/>
      <c r="EH26" s="255"/>
      <c r="EI26" s="255"/>
      <c r="EJ26" s="255"/>
      <c r="EK26" s="255"/>
      <c r="EL26" s="255"/>
      <c r="EM26" s="255"/>
      <c r="EN26" s="255"/>
      <c r="EO26" s="255"/>
      <c r="EP26" s="255"/>
      <c r="EQ26" s="255"/>
      <c r="ER26" s="255"/>
      <c r="ES26" s="255"/>
      <c r="ET26" s="255"/>
      <c r="EU26" s="255"/>
      <c r="EV26" s="255"/>
      <c r="EW26" s="255"/>
      <c r="EX26" s="255"/>
      <c r="EY26" s="255"/>
      <c r="EZ26" s="255"/>
      <c r="FA26" s="255"/>
      <c r="FB26" s="255"/>
      <c r="FC26" s="255"/>
      <c r="FD26" s="255"/>
      <c r="FE26" s="255"/>
      <c r="FF26" s="255"/>
      <c r="FG26" s="255"/>
      <c r="FH26" s="255"/>
      <c r="FI26" s="255"/>
      <c r="FJ26" s="255"/>
      <c r="FK26" s="255"/>
      <c r="FL26" s="255"/>
      <c r="FM26" s="255"/>
      <c r="FN26" s="255"/>
      <c r="FO26" s="255"/>
      <c r="FP26" s="255"/>
      <c r="FQ26" s="255"/>
      <c r="FR26" s="255"/>
      <c r="FS26" s="255"/>
      <c r="FT26" s="255"/>
      <c r="FU26" s="255"/>
      <c r="FV26" s="255"/>
      <c r="FW26" s="255"/>
      <c r="FX26" s="255"/>
      <c r="FY26" s="255"/>
      <c r="FZ26" s="255"/>
      <c r="GA26" s="255"/>
      <c r="GB26" s="255"/>
      <c r="GC26" s="255"/>
      <c r="GD26" s="255"/>
      <c r="GE26" s="255"/>
      <c r="GF26" s="255"/>
      <c r="GG26" s="255"/>
      <c r="GH26" s="255"/>
      <c r="GI26" s="255"/>
      <c r="GJ26" s="255"/>
      <c r="GK26" s="255"/>
      <c r="GL26" s="255"/>
      <c r="GM26" s="255"/>
      <c r="GN26" s="255"/>
      <c r="GO26" s="255"/>
      <c r="GP26" s="255"/>
      <c r="GQ26" s="255"/>
      <c r="GR26" s="255"/>
      <c r="GS26" s="255"/>
      <c r="GT26" s="255"/>
      <c r="GU26" s="255"/>
      <c r="GV26" s="255"/>
      <c r="GW26" s="255"/>
      <c r="GX26" s="255"/>
      <c r="GY26" s="255"/>
      <c r="GZ26" s="255"/>
      <c r="HA26" s="255"/>
      <c r="HB26" s="255"/>
      <c r="HC26" s="255"/>
      <c r="HD26" s="255"/>
      <c r="HE26" s="255"/>
      <c r="HF26" s="255"/>
      <c r="HG26" s="255"/>
      <c r="HH26" s="255"/>
      <c r="HI26" s="255"/>
      <c r="HJ26" s="255"/>
      <c r="HK26" s="255"/>
      <c r="HL26" s="255"/>
      <c r="HM26" s="255"/>
      <c r="HN26" s="255"/>
      <c r="HO26" s="255"/>
      <c r="HP26" s="255"/>
      <c r="HQ26" s="255"/>
      <c r="HR26" s="255"/>
      <c r="HS26" s="255"/>
      <c r="HT26" s="255"/>
      <c r="HU26" s="255"/>
      <c r="HV26" s="255"/>
      <c r="HW26" s="255"/>
      <c r="HX26" s="255"/>
      <c r="HY26" s="255"/>
      <c r="HZ26" s="255"/>
      <c r="IA26" s="255"/>
      <c r="IB26" s="255"/>
      <c r="IC26" s="255"/>
      <c r="ID26" s="255"/>
      <c r="IE26" s="255"/>
      <c r="IF26" s="255"/>
      <c r="IG26" s="255"/>
      <c r="IH26" s="255"/>
      <c r="II26" s="255"/>
      <c r="IJ26" s="255"/>
      <c r="IK26" s="255"/>
      <c r="IL26" s="255"/>
      <c r="IM26" s="255"/>
      <c r="IN26" s="255"/>
      <c r="IO26" s="255"/>
      <c r="IP26" s="255"/>
      <c r="IQ26" s="255"/>
      <c r="IR26" s="255"/>
      <c r="IS26" s="255"/>
      <c r="IT26" s="255"/>
      <c r="IU26" s="255"/>
      <c r="IV26" s="255"/>
    </row>
    <row r="27" spans="1:256">
      <c r="A27" s="255"/>
      <c r="B27" s="255"/>
      <c r="C27" s="255"/>
      <c r="D27" s="281"/>
      <c r="E27" s="282"/>
      <c r="F27" s="283"/>
      <c r="G27" s="255"/>
      <c r="H27" s="258"/>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5"/>
      <c r="DM27" s="255"/>
      <c r="DN27" s="255"/>
      <c r="DO27" s="255"/>
      <c r="DP27" s="255"/>
      <c r="DQ27" s="255"/>
      <c r="DR27" s="255"/>
      <c r="DS27" s="255"/>
      <c r="DT27" s="255"/>
      <c r="DU27" s="255"/>
      <c r="DV27" s="255"/>
      <c r="DW27" s="255"/>
      <c r="DX27" s="255"/>
      <c r="DY27" s="255"/>
      <c r="DZ27" s="255"/>
      <c r="EA27" s="255"/>
      <c r="EB27" s="255"/>
      <c r="EC27" s="255"/>
      <c r="ED27" s="255"/>
      <c r="EE27" s="255"/>
      <c r="EF27" s="255"/>
      <c r="EG27" s="255"/>
      <c r="EH27" s="255"/>
      <c r="EI27" s="255"/>
      <c r="EJ27" s="255"/>
      <c r="EK27" s="255"/>
      <c r="EL27" s="255"/>
      <c r="EM27" s="255"/>
      <c r="EN27" s="255"/>
      <c r="EO27" s="255"/>
      <c r="EP27" s="255"/>
      <c r="EQ27" s="255"/>
      <c r="ER27" s="255"/>
      <c r="ES27" s="255"/>
      <c r="ET27" s="255"/>
      <c r="EU27" s="255"/>
      <c r="EV27" s="255"/>
      <c r="EW27" s="255"/>
      <c r="EX27" s="255"/>
      <c r="EY27" s="255"/>
      <c r="EZ27" s="255"/>
      <c r="FA27" s="255"/>
      <c r="FB27" s="255"/>
      <c r="FC27" s="255"/>
      <c r="FD27" s="255"/>
      <c r="FE27" s="255"/>
      <c r="FF27" s="255"/>
      <c r="FG27" s="255"/>
      <c r="FH27" s="255"/>
      <c r="FI27" s="255"/>
      <c r="FJ27" s="255"/>
      <c r="FK27" s="255"/>
      <c r="FL27" s="255"/>
      <c r="FM27" s="255"/>
      <c r="FN27" s="255"/>
      <c r="FO27" s="255"/>
      <c r="FP27" s="255"/>
      <c r="FQ27" s="255"/>
      <c r="FR27" s="255"/>
      <c r="FS27" s="255"/>
      <c r="FT27" s="255"/>
      <c r="FU27" s="255"/>
      <c r="FV27" s="255"/>
      <c r="FW27" s="255"/>
      <c r="FX27" s="255"/>
      <c r="FY27" s="255"/>
      <c r="FZ27" s="255"/>
      <c r="GA27" s="255"/>
      <c r="GB27" s="255"/>
      <c r="GC27" s="255"/>
      <c r="GD27" s="255"/>
      <c r="GE27" s="255"/>
      <c r="GF27" s="255"/>
      <c r="GG27" s="255"/>
      <c r="GH27" s="255"/>
      <c r="GI27" s="255"/>
      <c r="GJ27" s="255"/>
      <c r="GK27" s="255"/>
      <c r="GL27" s="255"/>
      <c r="GM27" s="255"/>
      <c r="GN27" s="255"/>
      <c r="GO27" s="255"/>
      <c r="GP27" s="255"/>
      <c r="GQ27" s="255"/>
      <c r="GR27" s="255"/>
      <c r="GS27" s="255"/>
      <c r="GT27" s="255"/>
      <c r="GU27" s="255"/>
      <c r="GV27" s="255"/>
      <c r="GW27" s="255"/>
      <c r="GX27" s="255"/>
      <c r="GY27" s="255"/>
      <c r="GZ27" s="255"/>
      <c r="HA27" s="255"/>
      <c r="HB27" s="255"/>
      <c r="HC27" s="255"/>
      <c r="HD27" s="255"/>
      <c r="HE27" s="255"/>
      <c r="HF27" s="255"/>
      <c r="HG27" s="255"/>
      <c r="HH27" s="255"/>
      <c r="HI27" s="255"/>
      <c r="HJ27" s="255"/>
      <c r="HK27" s="255"/>
      <c r="HL27" s="255"/>
      <c r="HM27" s="255"/>
      <c r="HN27" s="255"/>
      <c r="HO27" s="255"/>
      <c r="HP27" s="255"/>
      <c r="HQ27" s="255"/>
      <c r="HR27" s="255"/>
      <c r="HS27" s="255"/>
      <c r="HT27" s="255"/>
      <c r="HU27" s="255"/>
      <c r="HV27" s="255"/>
      <c r="HW27" s="255"/>
      <c r="HX27" s="255"/>
      <c r="HY27" s="255"/>
      <c r="HZ27" s="255"/>
      <c r="IA27" s="255"/>
      <c r="IB27" s="255"/>
      <c r="IC27" s="255"/>
      <c r="ID27" s="255"/>
      <c r="IE27" s="255"/>
      <c r="IF27" s="255"/>
      <c r="IG27" s="255"/>
      <c r="IH27" s="255"/>
      <c r="II27" s="255"/>
      <c r="IJ27" s="255"/>
      <c r="IK27" s="255"/>
      <c r="IL27" s="255"/>
      <c r="IM27" s="255"/>
      <c r="IN27" s="255"/>
      <c r="IO27" s="255"/>
      <c r="IP27" s="255"/>
      <c r="IQ27" s="255"/>
      <c r="IR27" s="255"/>
      <c r="IS27" s="255"/>
      <c r="IT27" s="255"/>
      <c r="IU27" s="255"/>
      <c r="IV27" s="255"/>
    </row>
    <row r="28" spans="1:256">
      <c r="A28" s="260" t="s">
        <v>569</v>
      </c>
      <c r="B28" s="260"/>
      <c r="C28" s="284"/>
      <c r="D28" s="285"/>
      <c r="E28" s="286"/>
      <c r="F28" s="287"/>
      <c r="G28" s="255"/>
      <c r="H28" s="258"/>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row>
    <row r="29" spans="1:256">
      <c r="A29" s="260" t="s">
        <v>570</v>
      </c>
      <c r="B29" s="260"/>
      <c r="C29" s="284"/>
      <c r="D29" s="288"/>
      <c r="E29" s="289"/>
      <c r="F29" s="290"/>
      <c r="G29" s="255"/>
      <c r="H29" s="258"/>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row>
    <row r="30" spans="1:256">
      <c r="A30" s="255"/>
      <c r="B30" s="255"/>
      <c r="C30" s="255"/>
      <c r="D30" s="255"/>
      <c r="E30" s="255"/>
      <c r="F30" s="259"/>
      <c r="G30" s="255"/>
      <c r="H30" s="258"/>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row>
    <row r="31" spans="1:256">
      <c r="A31" s="260" t="s">
        <v>571</v>
      </c>
      <c r="B31" s="260"/>
      <c r="C31" s="255"/>
      <c r="D31" s="255"/>
      <c r="E31" s="255"/>
      <c r="F31" s="256"/>
      <c r="G31" s="255"/>
      <c r="H31" s="258"/>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row>
    <row r="32" spans="1:256">
      <c r="A32" s="260"/>
      <c r="B32" s="260"/>
      <c r="C32" s="255"/>
      <c r="D32" s="255"/>
      <c r="E32" s="255"/>
      <c r="F32" s="256"/>
      <c r="G32" s="255"/>
      <c r="H32" s="258"/>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row>
    <row r="33" spans="1:256" ht="12">
      <c r="A33" s="255" t="s">
        <v>572</v>
      </c>
      <c r="B33" s="291"/>
      <c r="C33" s="292"/>
      <c r="D33" s="292"/>
      <c r="E33" s="293"/>
      <c r="F33" s="294"/>
      <c r="G33" s="293"/>
      <c r="H33" s="295"/>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row>
    <row r="34" spans="1:256" ht="12">
      <c r="A34" s="310" t="s">
        <v>573</v>
      </c>
      <c r="B34" s="310"/>
      <c r="C34" s="310"/>
      <c r="D34" s="310"/>
      <c r="E34" s="310"/>
      <c r="F34" s="296"/>
      <c r="G34" s="291"/>
      <c r="H34" s="291"/>
      <c r="I34" s="297"/>
      <c r="J34" s="295"/>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292"/>
      <c r="CY34" s="2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292"/>
      <c r="EA34" s="292"/>
      <c r="EB34" s="292"/>
      <c r="EC34" s="292"/>
      <c r="ED34" s="292"/>
      <c r="EE34" s="292"/>
      <c r="EF34" s="292"/>
      <c r="EG34" s="292"/>
      <c r="EH34" s="292"/>
      <c r="EI34" s="292"/>
      <c r="EJ34" s="292"/>
      <c r="EK34" s="292"/>
      <c r="EL34" s="292"/>
      <c r="EM34" s="292"/>
      <c r="EN34" s="292"/>
      <c r="EO34" s="292"/>
      <c r="EP34" s="292"/>
      <c r="EQ34" s="292"/>
      <c r="ER34" s="292"/>
      <c r="ES34" s="292"/>
      <c r="ET34" s="292"/>
      <c r="EU34" s="292"/>
      <c r="EV34" s="292"/>
      <c r="EW34" s="292"/>
      <c r="EX34" s="292"/>
      <c r="EY34" s="292"/>
      <c r="EZ34" s="292"/>
      <c r="FA34" s="292"/>
      <c r="FB34" s="292"/>
      <c r="FC34" s="292"/>
      <c r="FD34" s="292"/>
      <c r="FE34" s="292"/>
      <c r="FF34" s="292"/>
      <c r="FG34" s="292"/>
      <c r="FH34" s="292"/>
      <c r="FI34" s="292"/>
      <c r="FJ34" s="292"/>
      <c r="FK34" s="292"/>
      <c r="FL34" s="292"/>
      <c r="FM34" s="292"/>
      <c r="FN34" s="292"/>
      <c r="FO34" s="292"/>
      <c r="FP34" s="292"/>
      <c r="FQ34" s="292"/>
      <c r="FR34" s="292"/>
      <c r="FS34" s="292"/>
      <c r="FT34" s="292"/>
      <c r="FU34" s="292"/>
      <c r="FV34" s="292"/>
      <c r="FW34" s="292"/>
      <c r="FX34" s="292"/>
      <c r="FY34" s="292"/>
      <c r="FZ34" s="292"/>
      <c r="GA34" s="292"/>
      <c r="GB34" s="292"/>
      <c r="GC34" s="292"/>
      <c r="GD34" s="292"/>
      <c r="GE34" s="292"/>
      <c r="GF34" s="292"/>
      <c r="GG34" s="292"/>
      <c r="GH34" s="292"/>
      <c r="GI34" s="292"/>
      <c r="GJ34" s="292"/>
      <c r="GK34" s="292"/>
      <c r="GL34" s="292"/>
      <c r="GM34" s="292"/>
      <c r="GN34" s="292"/>
      <c r="GO34" s="292"/>
      <c r="GP34" s="292"/>
      <c r="GQ34" s="292"/>
      <c r="GR34" s="292"/>
      <c r="GS34" s="292"/>
      <c r="GT34" s="292"/>
      <c r="GU34" s="292"/>
      <c r="GV34" s="292"/>
      <c r="GW34" s="292"/>
      <c r="GX34" s="292"/>
      <c r="GY34" s="292"/>
      <c r="GZ34" s="292"/>
      <c r="HA34" s="292"/>
      <c r="HB34" s="292"/>
      <c r="HC34" s="292"/>
      <c r="HD34" s="292"/>
      <c r="HE34" s="292"/>
      <c r="HF34" s="292"/>
      <c r="HG34" s="292"/>
      <c r="HH34" s="292"/>
      <c r="HI34" s="292"/>
      <c r="HJ34" s="292"/>
      <c r="HK34" s="292"/>
      <c r="HL34" s="292"/>
      <c r="HM34" s="292"/>
      <c r="HN34" s="292"/>
      <c r="HO34" s="292"/>
      <c r="HP34" s="292"/>
      <c r="HQ34" s="292"/>
      <c r="HR34" s="292"/>
      <c r="HS34" s="292"/>
      <c r="HT34" s="292"/>
      <c r="HU34" s="292"/>
      <c r="HV34" s="292"/>
      <c r="HW34" s="292"/>
      <c r="HX34" s="292"/>
      <c r="HY34" s="292"/>
      <c r="HZ34" s="292"/>
      <c r="IA34" s="292"/>
      <c r="IB34" s="292"/>
      <c r="IC34" s="292"/>
      <c r="ID34" s="292"/>
      <c r="IE34" s="292"/>
      <c r="IF34" s="292"/>
      <c r="IG34" s="292"/>
      <c r="IH34" s="292"/>
      <c r="II34" s="292"/>
      <c r="IJ34" s="292"/>
      <c r="IK34" s="292"/>
      <c r="IL34" s="292"/>
      <c r="IM34" s="292"/>
      <c r="IN34" s="292"/>
      <c r="IO34" s="292"/>
      <c r="IP34" s="292"/>
      <c r="IQ34" s="292"/>
      <c r="IR34" s="292"/>
      <c r="IS34" s="292"/>
      <c r="IT34" s="292"/>
      <c r="IU34" s="292"/>
      <c r="IV34" s="292"/>
    </row>
    <row r="35" spans="1:256" ht="12">
      <c r="A35" s="310"/>
      <c r="B35" s="310"/>
      <c r="C35" s="310"/>
      <c r="D35" s="310"/>
      <c r="E35" s="310"/>
      <c r="F35" s="296"/>
      <c r="G35" s="291"/>
      <c r="H35" s="291"/>
      <c r="I35" s="297"/>
      <c r="J35" s="295"/>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c r="GB35" s="292"/>
      <c r="GC35" s="292"/>
      <c r="GD35" s="292"/>
      <c r="GE35" s="292"/>
      <c r="GF35" s="292"/>
      <c r="GG35" s="292"/>
      <c r="GH35" s="292"/>
      <c r="GI35" s="292"/>
      <c r="GJ35" s="292"/>
      <c r="GK35" s="292"/>
      <c r="GL35" s="292"/>
      <c r="GM35" s="292"/>
      <c r="GN35" s="292"/>
      <c r="GO35" s="292"/>
      <c r="GP35" s="292"/>
      <c r="GQ35" s="292"/>
      <c r="GR35" s="292"/>
      <c r="GS35" s="292"/>
      <c r="GT35" s="292"/>
      <c r="GU35" s="292"/>
      <c r="GV35" s="292"/>
      <c r="GW35" s="292"/>
      <c r="GX35" s="292"/>
      <c r="GY35" s="292"/>
      <c r="GZ35" s="292"/>
      <c r="HA35" s="292"/>
      <c r="HB35" s="292"/>
      <c r="HC35" s="292"/>
      <c r="HD35" s="292"/>
      <c r="HE35" s="292"/>
      <c r="HF35" s="292"/>
      <c r="HG35" s="292"/>
      <c r="HH35" s="292"/>
      <c r="HI35" s="292"/>
      <c r="HJ35" s="292"/>
      <c r="HK35" s="292"/>
      <c r="HL35" s="292"/>
      <c r="HM35" s="292"/>
      <c r="HN35" s="292"/>
      <c r="HO35" s="292"/>
      <c r="HP35" s="292"/>
      <c r="HQ35" s="292"/>
      <c r="HR35" s="292"/>
      <c r="HS35" s="292"/>
      <c r="HT35" s="292"/>
      <c r="HU35" s="292"/>
      <c r="HV35" s="292"/>
      <c r="HW35" s="292"/>
      <c r="HX35" s="292"/>
      <c r="HY35" s="292"/>
      <c r="HZ35" s="292"/>
      <c r="IA35" s="292"/>
      <c r="IB35" s="292"/>
      <c r="IC35" s="292"/>
      <c r="ID35" s="292"/>
      <c r="IE35" s="292"/>
      <c r="IF35" s="292"/>
      <c r="IG35" s="292"/>
      <c r="IH35" s="292"/>
      <c r="II35" s="292"/>
      <c r="IJ35" s="292"/>
      <c r="IK35" s="292"/>
      <c r="IL35" s="292"/>
      <c r="IM35" s="292"/>
      <c r="IN35" s="292"/>
      <c r="IO35" s="292"/>
      <c r="IP35" s="292"/>
      <c r="IQ35" s="292"/>
      <c r="IR35" s="292"/>
      <c r="IS35" s="292"/>
      <c r="IT35" s="292"/>
      <c r="IU35" s="292"/>
      <c r="IV35" s="292"/>
    </row>
    <row r="36" spans="1:256" ht="24" customHeight="1">
      <c r="A36" s="310"/>
      <c r="B36" s="310"/>
      <c r="C36" s="310"/>
      <c r="D36" s="310"/>
      <c r="E36" s="310"/>
      <c r="F36" s="256"/>
      <c r="G36" s="292"/>
      <c r="H36" s="292"/>
      <c r="I36" s="297"/>
      <c r="J36" s="295"/>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292"/>
      <c r="DQ36" s="292"/>
      <c r="DR36" s="292"/>
      <c r="DS36" s="292"/>
      <c r="DT36" s="292"/>
      <c r="DU36" s="292"/>
      <c r="DV36" s="292"/>
      <c r="DW36" s="292"/>
      <c r="DX36" s="292"/>
      <c r="DY36" s="292"/>
      <c r="DZ36" s="292"/>
      <c r="EA36" s="292"/>
      <c r="EB36" s="292"/>
      <c r="EC36" s="292"/>
      <c r="ED36" s="292"/>
      <c r="EE36" s="292"/>
      <c r="EF36" s="292"/>
      <c r="EG36" s="292"/>
      <c r="EH36" s="292"/>
      <c r="EI36" s="292"/>
      <c r="EJ36" s="292"/>
      <c r="EK36" s="292"/>
      <c r="EL36" s="292"/>
      <c r="EM36" s="292"/>
      <c r="EN36" s="292"/>
      <c r="EO36" s="292"/>
      <c r="EP36" s="292"/>
      <c r="EQ36" s="292"/>
      <c r="ER36" s="292"/>
      <c r="ES36" s="292"/>
      <c r="ET36" s="292"/>
      <c r="EU36" s="292"/>
      <c r="EV36" s="292"/>
      <c r="EW36" s="292"/>
      <c r="EX36" s="292"/>
      <c r="EY36" s="292"/>
      <c r="EZ36" s="292"/>
      <c r="FA36" s="292"/>
      <c r="FB36" s="292"/>
      <c r="FC36" s="292"/>
      <c r="FD36" s="292"/>
      <c r="FE36" s="292"/>
      <c r="FF36" s="292"/>
      <c r="FG36" s="292"/>
      <c r="FH36" s="292"/>
      <c r="FI36" s="292"/>
      <c r="FJ36" s="292"/>
      <c r="FK36" s="292"/>
      <c r="FL36" s="292"/>
      <c r="FM36" s="292"/>
      <c r="FN36" s="292"/>
      <c r="FO36" s="292"/>
      <c r="FP36" s="292"/>
      <c r="FQ36" s="292"/>
      <c r="FR36" s="292"/>
      <c r="FS36" s="292"/>
      <c r="FT36" s="292"/>
      <c r="FU36" s="292"/>
      <c r="FV36" s="292"/>
      <c r="FW36" s="292"/>
      <c r="FX36" s="292"/>
      <c r="FY36" s="292"/>
      <c r="FZ36" s="292"/>
      <c r="GA36" s="292"/>
      <c r="GB36" s="292"/>
      <c r="GC36" s="292"/>
      <c r="GD36" s="292"/>
      <c r="GE36" s="292"/>
      <c r="GF36" s="292"/>
      <c r="GG36" s="292"/>
      <c r="GH36" s="292"/>
      <c r="GI36" s="292"/>
      <c r="GJ36" s="292"/>
      <c r="GK36" s="292"/>
      <c r="GL36" s="292"/>
      <c r="GM36" s="292"/>
      <c r="GN36" s="292"/>
      <c r="GO36" s="292"/>
      <c r="GP36" s="292"/>
      <c r="GQ36" s="292"/>
      <c r="GR36" s="292"/>
      <c r="GS36" s="292"/>
      <c r="GT36" s="292"/>
      <c r="GU36" s="292"/>
      <c r="GV36" s="292"/>
      <c r="GW36" s="292"/>
      <c r="GX36" s="292"/>
      <c r="GY36" s="292"/>
      <c r="GZ36" s="292"/>
      <c r="HA36" s="292"/>
      <c r="HB36" s="292"/>
      <c r="HC36" s="292"/>
      <c r="HD36" s="292"/>
      <c r="HE36" s="292"/>
      <c r="HF36" s="292"/>
      <c r="HG36" s="292"/>
      <c r="HH36" s="292"/>
      <c r="HI36" s="292"/>
      <c r="HJ36" s="292"/>
      <c r="HK36" s="292"/>
      <c r="HL36" s="292"/>
      <c r="HM36" s="292"/>
      <c r="HN36" s="292"/>
      <c r="HO36" s="292"/>
      <c r="HP36" s="292"/>
      <c r="HQ36" s="292"/>
      <c r="HR36" s="292"/>
      <c r="HS36" s="292"/>
      <c r="HT36" s="292"/>
      <c r="HU36" s="292"/>
      <c r="HV36" s="292"/>
      <c r="HW36" s="292"/>
      <c r="HX36" s="292"/>
      <c r="HY36" s="292"/>
      <c r="HZ36" s="292"/>
      <c r="IA36" s="292"/>
      <c r="IB36" s="292"/>
      <c r="IC36" s="292"/>
      <c r="ID36" s="292"/>
      <c r="IE36" s="292"/>
      <c r="IF36" s="292"/>
      <c r="IG36" s="292"/>
      <c r="IH36" s="292"/>
      <c r="II36" s="292"/>
      <c r="IJ36" s="292"/>
      <c r="IK36" s="292"/>
      <c r="IL36" s="292"/>
      <c r="IM36" s="292"/>
      <c r="IN36" s="292"/>
      <c r="IO36" s="292"/>
      <c r="IP36" s="292"/>
      <c r="IQ36" s="292"/>
      <c r="IR36" s="292"/>
      <c r="IS36" s="292"/>
      <c r="IT36" s="292"/>
      <c r="IU36" s="292"/>
      <c r="IV36" s="292"/>
    </row>
    <row r="37" spans="1:256" ht="12">
      <c r="A37" s="260"/>
      <c r="B37" s="260"/>
      <c r="C37" s="260"/>
      <c r="D37" s="260"/>
      <c r="E37" s="255"/>
      <c r="F37" s="256"/>
      <c r="G37" s="292"/>
      <c r="H37" s="292"/>
      <c r="I37" s="297"/>
      <c r="J37" s="295"/>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292"/>
      <c r="BW37" s="292"/>
      <c r="BX37" s="292"/>
      <c r="BY37" s="292"/>
      <c r="BZ37" s="292"/>
      <c r="CA37" s="292"/>
      <c r="CB37" s="292"/>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292"/>
      <c r="DQ37" s="292"/>
      <c r="DR37" s="292"/>
      <c r="DS37" s="292"/>
      <c r="DT37" s="292"/>
      <c r="DU37" s="292"/>
      <c r="DV37" s="292"/>
      <c r="DW37" s="292"/>
      <c r="DX37" s="292"/>
      <c r="DY37" s="292"/>
      <c r="DZ37" s="292"/>
      <c r="EA37" s="292"/>
      <c r="EB37" s="292"/>
      <c r="EC37" s="292"/>
      <c r="ED37" s="292"/>
      <c r="EE37" s="292"/>
      <c r="EF37" s="292"/>
      <c r="EG37" s="292"/>
      <c r="EH37" s="292"/>
      <c r="EI37" s="292"/>
      <c r="EJ37" s="292"/>
      <c r="EK37" s="292"/>
      <c r="EL37" s="292"/>
      <c r="EM37" s="292"/>
      <c r="EN37" s="292"/>
      <c r="EO37" s="292"/>
      <c r="EP37" s="292"/>
      <c r="EQ37" s="292"/>
      <c r="ER37" s="292"/>
      <c r="ES37" s="292"/>
      <c r="ET37" s="292"/>
      <c r="EU37" s="292"/>
      <c r="EV37" s="292"/>
      <c r="EW37" s="292"/>
      <c r="EX37" s="292"/>
      <c r="EY37" s="292"/>
      <c r="EZ37" s="292"/>
      <c r="FA37" s="292"/>
      <c r="FB37" s="292"/>
      <c r="FC37" s="292"/>
      <c r="FD37" s="292"/>
      <c r="FE37" s="292"/>
      <c r="FF37" s="292"/>
      <c r="FG37" s="292"/>
      <c r="FH37" s="292"/>
      <c r="FI37" s="292"/>
      <c r="FJ37" s="292"/>
      <c r="FK37" s="292"/>
      <c r="FL37" s="292"/>
      <c r="FM37" s="292"/>
      <c r="FN37" s="292"/>
      <c r="FO37" s="292"/>
      <c r="FP37" s="292"/>
      <c r="FQ37" s="292"/>
      <c r="FR37" s="292"/>
      <c r="FS37" s="292"/>
      <c r="FT37" s="292"/>
      <c r="FU37" s="292"/>
      <c r="FV37" s="292"/>
      <c r="FW37" s="292"/>
      <c r="FX37" s="292"/>
      <c r="FY37" s="292"/>
      <c r="FZ37" s="292"/>
      <c r="GA37" s="292"/>
      <c r="GB37" s="292"/>
      <c r="GC37" s="292"/>
      <c r="GD37" s="292"/>
      <c r="GE37" s="292"/>
      <c r="GF37" s="292"/>
      <c r="GG37" s="292"/>
      <c r="GH37" s="292"/>
      <c r="GI37" s="292"/>
      <c r="GJ37" s="292"/>
      <c r="GK37" s="292"/>
      <c r="GL37" s="292"/>
      <c r="GM37" s="292"/>
      <c r="GN37" s="292"/>
      <c r="GO37" s="292"/>
      <c r="GP37" s="292"/>
      <c r="GQ37" s="292"/>
      <c r="GR37" s="292"/>
      <c r="GS37" s="292"/>
      <c r="GT37" s="292"/>
      <c r="GU37" s="292"/>
      <c r="GV37" s="292"/>
      <c r="GW37" s="292"/>
      <c r="GX37" s="292"/>
      <c r="GY37" s="292"/>
      <c r="GZ37" s="292"/>
      <c r="HA37" s="292"/>
      <c r="HB37" s="292"/>
      <c r="HC37" s="292"/>
      <c r="HD37" s="292"/>
      <c r="HE37" s="292"/>
      <c r="HF37" s="292"/>
      <c r="HG37" s="292"/>
      <c r="HH37" s="292"/>
      <c r="HI37" s="292"/>
      <c r="HJ37" s="292"/>
      <c r="HK37" s="292"/>
      <c r="HL37" s="292"/>
      <c r="HM37" s="292"/>
      <c r="HN37" s="292"/>
      <c r="HO37" s="292"/>
      <c r="HP37" s="292"/>
      <c r="HQ37" s="292"/>
      <c r="HR37" s="292"/>
      <c r="HS37" s="292"/>
      <c r="HT37" s="292"/>
      <c r="HU37" s="292"/>
      <c r="HV37" s="292"/>
      <c r="HW37" s="292"/>
      <c r="HX37" s="292"/>
      <c r="HY37" s="292"/>
      <c r="HZ37" s="292"/>
      <c r="IA37" s="292"/>
      <c r="IB37" s="292"/>
      <c r="IC37" s="292"/>
      <c r="ID37" s="292"/>
      <c r="IE37" s="292"/>
      <c r="IF37" s="292"/>
      <c r="IG37" s="292"/>
      <c r="IH37" s="292"/>
      <c r="II37" s="292"/>
      <c r="IJ37" s="292"/>
      <c r="IK37" s="292"/>
      <c r="IL37" s="292"/>
      <c r="IM37" s="292"/>
      <c r="IN37" s="292"/>
      <c r="IO37" s="292"/>
      <c r="IP37" s="292"/>
      <c r="IQ37" s="292"/>
      <c r="IR37" s="292"/>
      <c r="IS37" s="292"/>
      <c r="IT37" s="292"/>
      <c r="IU37" s="292"/>
      <c r="IV37" s="292"/>
    </row>
    <row r="38" spans="1:256" ht="12">
      <c r="A38" s="255"/>
      <c r="B38" s="260"/>
      <c r="C38" s="260"/>
      <c r="D38" s="260"/>
      <c r="E38" s="255"/>
      <c r="F38" s="256"/>
      <c r="G38" s="292"/>
      <c r="H38" s="295"/>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292"/>
      <c r="CY38" s="2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292"/>
      <c r="EA38" s="292"/>
      <c r="EB38" s="292"/>
      <c r="EC38" s="292"/>
      <c r="ED38" s="292"/>
      <c r="EE38" s="292"/>
      <c r="EF38" s="292"/>
      <c r="EG38" s="292"/>
      <c r="EH38" s="292"/>
      <c r="EI38" s="292"/>
      <c r="EJ38" s="292"/>
      <c r="EK38" s="292"/>
      <c r="EL38" s="292"/>
      <c r="EM38" s="292"/>
      <c r="EN38" s="292"/>
      <c r="EO38" s="292"/>
      <c r="EP38" s="292"/>
      <c r="EQ38" s="292"/>
      <c r="ER38" s="292"/>
      <c r="ES38" s="292"/>
      <c r="ET38" s="292"/>
      <c r="EU38" s="292"/>
      <c r="EV38" s="292"/>
      <c r="EW38" s="292"/>
      <c r="EX38" s="292"/>
      <c r="EY38" s="292"/>
      <c r="EZ38" s="292"/>
      <c r="FA38" s="292"/>
      <c r="FB38" s="292"/>
      <c r="FC38" s="292"/>
      <c r="FD38" s="292"/>
      <c r="FE38" s="292"/>
      <c r="FF38" s="292"/>
      <c r="FG38" s="292"/>
      <c r="FH38" s="292"/>
      <c r="FI38" s="292"/>
      <c r="FJ38" s="292"/>
      <c r="FK38" s="292"/>
      <c r="FL38" s="292"/>
      <c r="FM38" s="292"/>
      <c r="FN38" s="292"/>
      <c r="FO38" s="292"/>
      <c r="FP38" s="292"/>
      <c r="FQ38" s="292"/>
      <c r="FR38" s="292"/>
      <c r="FS38" s="292"/>
      <c r="FT38" s="292"/>
      <c r="FU38" s="292"/>
      <c r="FV38" s="292"/>
      <c r="FW38" s="292"/>
      <c r="FX38" s="292"/>
      <c r="FY38" s="292"/>
      <c r="FZ38" s="292"/>
      <c r="GA38" s="292"/>
      <c r="GB38" s="292"/>
      <c r="GC38" s="292"/>
      <c r="GD38" s="292"/>
      <c r="GE38" s="292"/>
      <c r="GF38" s="292"/>
      <c r="GG38" s="292"/>
      <c r="GH38" s="292"/>
      <c r="GI38" s="292"/>
      <c r="GJ38" s="292"/>
      <c r="GK38" s="292"/>
      <c r="GL38" s="292"/>
      <c r="GM38" s="292"/>
      <c r="GN38" s="292"/>
      <c r="GO38" s="292"/>
      <c r="GP38" s="292"/>
      <c r="GQ38" s="292"/>
      <c r="GR38" s="292"/>
      <c r="GS38" s="292"/>
      <c r="GT38" s="292"/>
      <c r="GU38" s="292"/>
      <c r="GV38" s="292"/>
      <c r="GW38" s="292"/>
      <c r="GX38" s="292"/>
      <c r="GY38" s="292"/>
      <c r="GZ38" s="292"/>
      <c r="HA38" s="292"/>
      <c r="HB38" s="292"/>
      <c r="HC38" s="292"/>
      <c r="HD38" s="292"/>
      <c r="HE38" s="292"/>
      <c r="HF38" s="292"/>
      <c r="HG38" s="292"/>
      <c r="HH38" s="292"/>
      <c r="HI38" s="292"/>
      <c r="HJ38" s="292"/>
      <c r="HK38" s="292"/>
      <c r="HL38" s="292"/>
      <c r="HM38" s="292"/>
      <c r="HN38" s="292"/>
      <c r="HO38" s="292"/>
      <c r="HP38" s="292"/>
      <c r="HQ38" s="292"/>
      <c r="HR38" s="292"/>
      <c r="HS38" s="292"/>
      <c r="HT38" s="292"/>
      <c r="HU38" s="292"/>
      <c r="HV38" s="292"/>
      <c r="HW38" s="292"/>
      <c r="HX38" s="292"/>
      <c r="HY38" s="292"/>
      <c r="HZ38" s="292"/>
      <c r="IA38" s="292"/>
      <c r="IB38" s="292"/>
      <c r="IC38" s="292"/>
      <c r="ID38" s="292"/>
      <c r="IE38" s="292"/>
      <c r="IF38" s="292"/>
      <c r="IG38" s="292"/>
      <c r="IH38" s="292"/>
      <c r="II38" s="292"/>
      <c r="IJ38" s="292"/>
      <c r="IK38" s="292"/>
      <c r="IL38" s="292"/>
      <c r="IM38" s="292"/>
      <c r="IN38" s="292"/>
      <c r="IO38" s="292"/>
      <c r="IP38" s="292"/>
      <c r="IQ38" s="292"/>
      <c r="IR38" s="292"/>
      <c r="IS38" s="292"/>
      <c r="IT38" s="292"/>
      <c r="IU38" s="292"/>
      <c r="IV38" s="292"/>
    </row>
    <row r="39" spans="1:256" ht="12">
      <c r="A39" s="255"/>
      <c r="B39" s="260"/>
      <c r="C39" s="260"/>
      <c r="D39" s="298"/>
      <c r="E39" s="255"/>
      <c r="F39" s="256"/>
      <c r="G39" s="292"/>
      <c r="H39" s="295"/>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2"/>
      <c r="BR39" s="292"/>
      <c r="BS39" s="292"/>
      <c r="BT39" s="292"/>
      <c r="BU39" s="292"/>
      <c r="BV39" s="292"/>
      <c r="BW39" s="292"/>
      <c r="BX39" s="292"/>
      <c r="BY39" s="292"/>
      <c r="BZ39" s="292"/>
      <c r="CA39" s="292"/>
      <c r="CB39" s="292"/>
      <c r="CC39" s="292"/>
      <c r="CD39" s="292"/>
      <c r="CE39" s="292"/>
      <c r="CF39" s="292"/>
      <c r="CG39" s="292"/>
      <c r="CH39" s="292"/>
      <c r="CI39" s="292"/>
      <c r="CJ39" s="292"/>
      <c r="CK39" s="292"/>
      <c r="CL39" s="292"/>
      <c r="CM39" s="292"/>
      <c r="CN39" s="292"/>
      <c r="CO39" s="292"/>
      <c r="CP39" s="292"/>
      <c r="CQ39" s="292"/>
      <c r="CR39" s="292"/>
      <c r="CS39" s="292"/>
      <c r="CT39" s="292"/>
      <c r="CU39" s="292"/>
      <c r="CV39" s="292"/>
      <c r="CW39" s="292"/>
      <c r="CX39" s="292"/>
      <c r="CY39" s="292"/>
      <c r="CZ39" s="292"/>
      <c r="DA39" s="292"/>
      <c r="DB39" s="292"/>
      <c r="DC39" s="292"/>
      <c r="DD39" s="292"/>
      <c r="DE39" s="292"/>
      <c r="DF39" s="292"/>
      <c r="DG39" s="292"/>
      <c r="DH39" s="292"/>
      <c r="DI39" s="292"/>
      <c r="DJ39" s="292"/>
      <c r="DK39" s="292"/>
      <c r="DL39" s="292"/>
      <c r="DM39" s="292"/>
      <c r="DN39" s="292"/>
      <c r="DO39" s="292"/>
      <c r="DP39" s="292"/>
      <c r="DQ39" s="292"/>
      <c r="DR39" s="292"/>
      <c r="DS39" s="292"/>
      <c r="DT39" s="292"/>
      <c r="DU39" s="292"/>
      <c r="DV39" s="292"/>
      <c r="DW39" s="292"/>
      <c r="DX39" s="292"/>
      <c r="DY39" s="292"/>
      <c r="DZ39" s="292"/>
      <c r="EA39" s="292"/>
      <c r="EB39" s="292"/>
      <c r="EC39" s="292"/>
      <c r="ED39" s="292"/>
      <c r="EE39" s="292"/>
      <c r="EF39" s="292"/>
      <c r="EG39" s="292"/>
      <c r="EH39" s="292"/>
      <c r="EI39" s="292"/>
      <c r="EJ39" s="292"/>
      <c r="EK39" s="292"/>
      <c r="EL39" s="292"/>
      <c r="EM39" s="292"/>
      <c r="EN39" s="292"/>
      <c r="EO39" s="292"/>
      <c r="EP39" s="292"/>
      <c r="EQ39" s="292"/>
      <c r="ER39" s="292"/>
      <c r="ES39" s="292"/>
      <c r="ET39" s="292"/>
      <c r="EU39" s="292"/>
      <c r="EV39" s="292"/>
      <c r="EW39" s="292"/>
      <c r="EX39" s="292"/>
      <c r="EY39" s="292"/>
      <c r="EZ39" s="292"/>
      <c r="FA39" s="292"/>
      <c r="FB39" s="292"/>
      <c r="FC39" s="292"/>
      <c r="FD39" s="292"/>
      <c r="FE39" s="292"/>
      <c r="FF39" s="292"/>
      <c r="FG39" s="292"/>
      <c r="FH39" s="292"/>
      <c r="FI39" s="292"/>
      <c r="FJ39" s="292"/>
      <c r="FK39" s="292"/>
      <c r="FL39" s="292"/>
      <c r="FM39" s="292"/>
      <c r="FN39" s="292"/>
      <c r="FO39" s="292"/>
      <c r="FP39" s="292"/>
      <c r="FQ39" s="292"/>
      <c r="FR39" s="292"/>
      <c r="FS39" s="292"/>
      <c r="FT39" s="292"/>
      <c r="FU39" s="292"/>
      <c r="FV39" s="292"/>
      <c r="FW39" s="292"/>
      <c r="FX39" s="292"/>
      <c r="FY39" s="292"/>
      <c r="FZ39" s="292"/>
      <c r="GA39" s="292"/>
      <c r="GB39" s="292"/>
      <c r="GC39" s="292"/>
      <c r="GD39" s="292"/>
      <c r="GE39" s="292"/>
      <c r="GF39" s="292"/>
      <c r="GG39" s="292"/>
      <c r="GH39" s="292"/>
      <c r="GI39" s="292"/>
      <c r="GJ39" s="292"/>
      <c r="GK39" s="292"/>
      <c r="GL39" s="292"/>
      <c r="GM39" s="292"/>
      <c r="GN39" s="292"/>
      <c r="GO39" s="292"/>
      <c r="GP39" s="292"/>
      <c r="GQ39" s="292"/>
      <c r="GR39" s="292"/>
      <c r="GS39" s="292"/>
      <c r="GT39" s="292"/>
      <c r="GU39" s="292"/>
      <c r="GV39" s="292"/>
      <c r="GW39" s="292"/>
      <c r="GX39" s="292"/>
      <c r="GY39" s="292"/>
      <c r="GZ39" s="292"/>
      <c r="HA39" s="292"/>
      <c r="HB39" s="292"/>
      <c r="HC39" s="292"/>
      <c r="HD39" s="292"/>
      <c r="HE39" s="292"/>
      <c r="HF39" s="292"/>
      <c r="HG39" s="292"/>
      <c r="HH39" s="292"/>
      <c r="HI39" s="292"/>
      <c r="HJ39" s="292"/>
      <c r="HK39" s="292"/>
      <c r="HL39" s="292"/>
      <c r="HM39" s="292"/>
      <c r="HN39" s="292"/>
      <c r="HO39" s="292"/>
      <c r="HP39" s="292"/>
      <c r="HQ39" s="292"/>
      <c r="HR39" s="292"/>
      <c r="HS39" s="292"/>
      <c r="HT39" s="292"/>
      <c r="HU39" s="292"/>
      <c r="HV39" s="292"/>
      <c r="HW39" s="292"/>
      <c r="HX39" s="292"/>
      <c r="HY39" s="292"/>
      <c r="HZ39" s="292"/>
      <c r="IA39" s="292"/>
      <c r="IB39" s="292"/>
      <c r="IC39" s="292"/>
      <c r="ID39" s="292"/>
      <c r="IE39" s="292"/>
      <c r="IF39" s="292"/>
      <c r="IG39" s="292"/>
      <c r="IH39" s="292"/>
      <c r="II39" s="292"/>
      <c r="IJ39" s="292"/>
      <c r="IK39" s="292"/>
      <c r="IL39" s="292"/>
      <c r="IM39" s="292"/>
      <c r="IN39" s="292"/>
      <c r="IO39" s="292"/>
      <c r="IP39" s="292"/>
      <c r="IQ39" s="292"/>
      <c r="IR39" s="292"/>
      <c r="IS39" s="292"/>
      <c r="IT39" s="292"/>
      <c r="IU39" s="292"/>
      <c r="IV39" s="292"/>
    </row>
    <row r="40" spans="1:256" ht="12">
      <c r="A40" s="255"/>
      <c r="B40" s="260"/>
      <c r="C40" s="299" t="s">
        <v>586</v>
      </c>
      <c r="D40" s="298">
        <f>SUM(BONAVIA!G487:G504)</f>
        <v>0</v>
      </c>
      <c r="E40" s="255"/>
      <c r="F40" s="256"/>
      <c r="G40" s="292"/>
      <c r="H40" s="295"/>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2"/>
      <c r="BR40" s="292"/>
      <c r="BS40" s="292"/>
      <c r="BT40" s="292"/>
      <c r="BU40" s="292"/>
      <c r="BV40" s="292"/>
      <c r="BW40" s="292"/>
      <c r="BX40" s="292"/>
      <c r="BY40" s="292"/>
      <c r="BZ40" s="292"/>
      <c r="CA40" s="292"/>
      <c r="CB40" s="292"/>
      <c r="CC40" s="292"/>
      <c r="CD40" s="292"/>
      <c r="CE40" s="292"/>
      <c r="CF40" s="292"/>
      <c r="CG40" s="292"/>
      <c r="CH40" s="292"/>
      <c r="CI40" s="292"/>
      <c r="CJ40" s="292"/>
      <c r="CK40" s="292"/>
      <c r="CL40" s="292"/>
      <c r="CM40" s="292"/>
      <c r="CN40" s="292"/>
      <c r="CO40" s="292"/>
      <c r="CP40" s="292"/>
      <c r="CQ40" s="292"/>
      <c r="CR40" s="292"/>
      <c r="CS40" s="292"/>
      <c r="CT40" s="292"/>
      <c r="CU40" s="292"/>
      <c r="CV40" s="292"/>
      <c r="CW40" s="292"/>
      <c r="CX40" s="292"/>
      <c r="CY40" s="292"/>
      <c r="CZ40" s="292"/>
      <c r="DA40" s="292"/>
      <c r="DB40" s="292"/>
      <c r="DC40" s="292"/>
      <c r="DD40" s="292"/>
      <c r="DE40" s="292"/>
      <c r="DF40" s="292"/>
      <c r="DG40" s="292"/>
      <c r="DH40" s="292"/>
      <c r="DI40" s="292"/>
      <c r="DJ40" s="292"/>
      <c r="DK40" s="292"/>
      <c r="DL40" s="292"/>
      <c r="DM40" s="292"/>
      <c r="DN40" s="292"/>
      <c r="DO40" s="292"/>
      <c r="DP40" s="292"/>
      <c r="DQ40" s="292"/>
      <c r="DR40" s="292"/>
      <c r="DS40" s="292"/>
      <c r="DT40" s="292"/>
      <c r="DU40" s="292"/>
      <c r="DV40" s="292"/>
      <c r="DW40" s="292"/>
      <c r="DX40" s="292"/>
      <c r="DY40" s="292"/>
      <c r="DZ40" s="292"/>
      <c r="EA40" s="292"/>
      <c r="EB40" s="292"/>
      <c r="EC40" s="292"/>
      <c r="ED40" s="292"/>
      <c r="EE40" s="292"/>
      <c r="EF40" s="292"/>
      <c r="EG40" s="292"/>
      <c r="EH40" s="292"/>
      <c r="EI40" s="292"/>
      <c r="EJ40" s="292"/>
      <c r="EK40" s="292"/>
      <c r="EL40" s="292"/>
      <c r="EM40" s="292"/>
      <c r="EN40" s="292"/>
      <c r="EO40" s="292"/>
      <c r="EP40" s="292"/>
      <c r="EQ40" s="292"/>
      <c r="ER40" s="292"/>
      <c r="ES40" s="292"/>
      <c r="ET40" s="292"/>
      <c r="EU40" s="292"/>
      <c r="EV40" s="292"/>
      <c r="EW40" s="292"/>
      <c r="EX40" s="292"/>
      <c r="EY40" s="292"/>
      <c r="EZ40" s="292"/>
      <c r="FA40" s="292"/>
      <c r="FB40" s="292"/>
      <c r="FC40" s="292"/>
      <c r="FD40" s="292"/>
      <c r="FE40" s="292"/>
      <c r="FF40" s="292"/>
      <c r="FG40" s="292"/>
      <c r="FH40" s="292"/>
      <c r="FI40" s="292"/>
      <c r="FJ40" s="292"/>
      <c r="FK40" s="292"/>
      <c r="FL40" s="292"/>
      <c r="FM40" s="292"/>
      <c r="FN40" s="292"/>
      <c r="FO40" s="292"/>
      <c r="FP40" s="292"/>
      <c r="FQ40" s="292"/>
      <c r="FR40" s="292"/>
      <c r="FS40" s="292"/>
      <c r="FT40" s="292"/>
      <c r="FU40" s="292"/>
      <c r="FV40" s="292"/>
      <c r="FW40" s="292"/>
      <c r="FX40" s="292"/>
      <c r="FY40" s="292"/>
      <c r="FZ40" s="292"/>
      <c r="GA40" s="292"/>
      <c r="GB40" s="292"/>
      <c r="GC40" s="292"/>
      <c r="GD40" s="292"/>
      <c r="GE40" s="292"/>
      <c r="GF40" s="292"/>
      <c r="GG40" s="292"/>
      <c r="GH40" s="292"/>
      <c r="GI40" s="292"/>
      <c r="GJ40" s="292"/>
      <c r="GK40" s="292"/>
      <c r="GL40" s="292"/>
      <c r="GM40" s="292"/>
      <c r="GN40" s="292"/>
      <c r="GO40" s="292"/>
      <c r="GP40" s="292"/>
      <c r="GQ40" s="292"/>
      <c r="GR40" s="292"/>
      <c r="GS40" s="292"/>
      <c r="GT40" s="292"/>
      <c r="GU40" s="292"/>
      <c r="GV40" s="292"/>
      <c r="GW40" s="292"/>
      <c r="GX40" s="292"/>
      <c r="GY40" s="292"/>
      <c r="GZ40" s="292"/>
      <c r="HA40" s="292"/>
      <c r="HB40" s="292"/>
      <c r="HC40" s="292"/>
      <c r="HD40" s="292"/>
      <c r="HE40" s="292"/>
      <c r="HF40" s="292"/>
      <c r="HG40" s="292"/>
      <c r="HH40" s="292"/>
      <c r="HI40" s="292"/>
      <c r="HJ40" s="292"/>
      <c r="HK40" s="292"/>
      <c r="HL40" s="292"/>
      <c r="HM40" s="292"/>
      <c r="HN40" s="292"/>
      <c r="HO40" s="292"/>
      <c r="HP40" s="292"/>
      <c r="HQ40" s="292"/>
      <c r="HR40" s="292"/>
      <c r="HS40" s="292"/>
      <c r="HT40" s="292"/>
      <c r="HU40" s="292"/>
      <c r="HV40" s="292"/>
      <c r="HW40" s="292"/>
      <c r="HX40" s="292"/>
      <c r="HY40" s="292"/>
      <c r="HZ40" s="292"/>
      <c r="IA40" s="292"/>
      <c r="IB40" s="292"/>
      <c r="IC40" s="292"/>
      <c r="ID40" s="292"/>
      <c r="IE40" s="292"/>
      <c r="IF40" s="292"/>
      <c r="IG40" s="292"/>
      <c r="IH40" s="292"/>
      <c r="II40" s="292"/>
      <c r="IJ40" s="292"/>
      <c r="IK40" s="292"/>
      <c r="IL40" s="292"/>
      <c r="IM40" s="292"/>
      <c r="IN40" s="292"/>
      <c r="IO40" s="292"/>
      <c r="IP40" s="292"/>
      <c r="IQ40" s="292"/>
      <c r="IR40" s="292"/>
      <c r="IS40" s="292"/>
      <c r="IT40" s="292"/>
      <c r="IU40" s="292"/>
      <c r="IV40" s="292"/>
    </row>
    <row r="41" spans="1:256" ht="12">
      <c r="A41" s="255"/>
      <c r="B41" s="260"/>
      <c r="C41" s="299" t="s">
        <v>587</v>
      </c>
      <c r="D41" s="298">
        <f>SUM(BONAVIA!G509:G543)</f>
        <v>0</v>
      </c>
      <c r="E41" s="255"/>
      <c r="F41" s="256"/>
      <c r="G41" s="292"/>
      <c r="H41" s="295"/>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2"/>
      <c r="BS41" s="292"/>
      <c r="BT41" s="292"/>
      <c r="BU41" s="292"/>
      <c r="BV41" s="292"/>
      <c r="BW41" s="292"/>
      <c r="BX41" s="292"/>
      <c r="BY41" s="292"/>
      <c r="BZ41" s="292"/>
      <c r="CA41" s="292"/>
      <c r="CB41" s="292"/>
      <c r="CC41" s="292"/>
      <c r="CD41" s="292"/>
      <c r="CE41" s="292"/>
      <c r="CF41" s="292"/>
      <c r="CG41" s="292"/>
      <c r="CH41" s="292"/>
      <c r="CI41" s="292"/>
      <c r="CJ41" s="292"/>
      <c r="CK41" s="292"/>
      <c r="CL41" s="292"/>
      <c r="CM41" s="292"/>
      <c r="CN41" s="292"/>
      <c r="CO41" s="292"/>
      <c r="CP41" s="292"/>
      <c r="CQ41" s="292"/>
      <c r="CR41" s="292"/>
      <c r="CS41" s="292"/>
      <c r="CT41" s="292"/>
      <c r="CU41" s="292"/>
      <c r="CV41" s="292"/>
      <c r="CW41" s="292"/>
      <c r="CX41" s="292"/>
      <c r="CY41" s="292"/>
      <c r="CZ41" s="292"/>
      <c r="DA41" s="292"/>
      <c r="DB41" s="292"/>
      <c r="DC41" s="292"/>
      <c r="DD41" s="292"/>
      <c r="DE41" s="292"/>
      <c r="DF41" s="292"/>
      <c r="DG41" s="292"/>
      <c r="DH41" s="292"/>
      <c r="DI41" s="292"/>
      <c r="DJ41" s="292"/>
      <c r="DK41" s="292"/>
      <c r="DL41" s="292"/>
      <c r="DM41" s="292"/>
      <c r="DN41" s="292"/>
      <c r="DO41" s="292"/>
      <c r="DP41" s="292"/>
      <c r="DQ41" s="292"/>
      <c r="DR41" s="292"/>
      <c r="DS41" s="292"/>
      <c r="DT41" s="292"/>
      <c r="DU41" s="292"/>
      <c r="DV41" s="292"/>
      <c r="DW41" s="292"/>
      <c r="DX41" s="292"/>
      <c r="DY41" s="292"/>
      <c r="DZ41" s="292"/>
      <c r="EA41" s="292"/>
      <c r="EB41" s="292"/>
      <c r="EC41" s="292"/>
      <c r="ED41" s="292"/>
      <c r="EE41" s="292"/>
      <c r="EF41" s="292"/>
      <c r="EG41" s="292"/>
      <c r="EH41" s="292"/>
      <c r="EI41" s="292"/>
      <c r="EJ41" s="292"/>
      <c r="EK41" s="292"/>
      <c r="EL41" s="292"/>
      <c r="EM41" s="292"/>
      <c r="EN41" s="292"/>
      <c r="EO41" s="292"/>
      <c r="EP41" s="292"/>
      <c r="EQ41" s="292"/>
      <c r="ER41" s="292"/>
      <c r="ES41" s="292"/>
      <c r="ET41" s="292"/>
      <c r="EU41" s="292"/>
      <c r="EV41" s="292"/>
      <c r="EW41" s="292"/>
      <c r="EX41" s="292"/>
      <c r="EY41" s="292"/>
      <c r="EZ41" s="292"/>
      <c r="FA41" s="292"/>
      <c r="FB41" s="292"/>
      <c r="FC41" s="292"/>
      <c r="FD41" s="292"/>
      <c r="FE41" s="292"/>
      <c r="FF41" s="292"/>
      <c r="FG41" s="292"/>
      <c r="FH41" s="292"/>
      <c r="FI41" s="292"/>
      <c r="FJ41" s="292"/>
      <c r="FK41" s="292"/>
      <c r="FL41" s="292"/>
      <c r="FM41" s="292"/>
      <c r="FN41" s="292"/>
      <c r="FO41" s="292"/>
      <c r="FP41" s="292"/>
      <c r="FQ41" s="292"/>
      <c r="FR41" s="292"/>
      <c r="FS41" s="292"/>
      <c r="FT41" s="292"/>
      <c r="FU41" s="292"/>
      <c r="FV41" s="292"/>
      <c r="FW41" s="292"/>
      <c r="FX41" s="292"/>
      <c r="FY41" s="292"/>
      <c r="FZ41" s="292"/>
      <c r="GA41" s="292"/>
      <c r="GB41" s="292"/>
      <c r="GC41" s="292"/>
      <c r="GD41" s="292"/>
      <c r="GE41" s="292"/>
      <c r="GF41" s="292"/>
      <c r="GG41" s="292"/>
      <c r="GH41" s="292"/>
      <c r="GI41" s="292"/>
      <c r="GJ41" s="292"/>
      <c r="GK41" s="292"/>
      <c r="GL41" s="292"/>
      <c r="GM41" s="292"/>
      <c r="GN41" s="292"/>
      <c r="GO41" s="292"/>
      <c r="GP41" s="292"/>
      <c r="GQ41" s="292"/>
      <c r="GR41" s="292"/>
      <c r="GS41" s="292"/>
      <c r="GT41" s="292"/>
      <c r="GU41" s="292"/>
      <c r="GV41" s="292"/>
      <c r="GW41" s="292"/>
      <c r="GX41" s="292"/>
      <c r="GY41" s="292"/>
      <c r="GZ41" s="292"/>
      <c r="HA41" s="292"/>
      <c r="HB41" s="292"/>
      <c r="HC41" s="292"/>
      <c r="HD41" s="292"/>
      <c r="HE41" s="292"/>
      <c r="HF41" s="292"/>
      <c r="HG41" s="292"/>
      <c r="HH41" s="292"/>
      <c r="HI41" s="292"/>
      <c r="HJ41" s="292"/>
      <c r="HK41" s="292"/>
      <c r="HL41" s="292"/>
      <c r="HM41" s="292"/>
      <c r="HN41" s="292"/>
      <c r="HO41" s="292"/>
      <c r="HP41" s="292"/>
      <c r="HQ41" s="292"/>
      <c r="HR41" s="292"/>
      <c r="HS41" s="292"/>
      <c r="HT41" s="292"/>
      <c r="HU41" s="292"/>
      <c r="HV41" s="292"/>
      <c r="HW41" s="292"/>
      <c r="HX41" s="292"/>
      <c r="HY41" s="292"/>
      <c r="HZ41" s="292"/>
      <c r="IA41" s="292"/>
      <c r="IB41" s="292"/>
      <c r="IC41" s="292"/>
      <c r="ID41" s="292"/>
      <c r="IE41" s="292"/>
      <c r="IF41" s="292"/>
      <c r="IG41" s="292"/>
      <c r="IH41" s="292"/>
      <c r="II41" s="292"/>
      <c r="IJ41" s="292"/>
      <c r="IK41" s="292"/>
      <c r="IL41" s="292"/>
      <c r="IM41" s="292"/>
      <c r="IN41" s="292"/>
      <c r="IO41" s="292"/>
      <c r="IP41" s="292"/>
      <c r="IQ41" s="292"/>
      <c r="IR41" s="292"/>
      <c r="IS41" s="292"/>
      <c r="IT41" s="292"/>
      <c r="IU41" s="292"/>
      <c r="IV41" s="292"/>
    </row>
    <row r="42" spans="1:256">
      <c r="A42" s="260" t="s">
        <v>574</v>
      </c>
      <c r="B42" s="260"/>
      <c r="C42" s="284"/>
      <c r="D42" s="300">
        <f>SUM(D40:D41)</f>
        <v>0</v>
      </c>
      <c r="E42" s="289" t="s">
        <v>575</v>
      </c>
      <c r="F42" s="290"/>
      <c r="G42" s="255"/>
      <c r="H42" s="258"/>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5"/>
      <c r="GA42" s="255"/>
      <c r="GB42" s="255"/>
      <c r="GC42" s="255"/>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5"/>
      <c r="HF42" s="255"/>
      <c r="HG42" s="255"/>
      <c r="HH42" s="255"/>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5"/>
      <c r="IJ42" s="255"/>
      <c r="IK42" s="255"/>
      <c r="IL42" s="255"/>
      <c r="IM42" s="255"/>
      <c r="IN42" s="255"/>
      <c r="IO42" s="255"/>
      <c r="IP42" s="255"/>
      <c r="IQ42" s="255"/>
      <c r="IR42" s="255"/>
      <c r="IS42" s="255"/>
      <c r="IT42" s="255"/>
      <c r="IU42" s="255"/>
      <c r="IV42" s="255"/>
    </row>
    <row r="43" spans="1:256" ht="12">
      <c r="A43" s="260"/>
      <c r="B43" s="260"/>
      <c r="C43" s="260"/>
      <c r="D43" s="260"/>
      <c r="E43" s="255"/>
      <c r="F43" s="256"/>
      <c r="G43" s="292"/>
      <c r="H43" s="295"/>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c r="DM43" s="292"/>
      <c r="DN43" s="292"/>
      <c r="DO43" s="292"/>
      <c r="DP43" s="292"/>
      <c r="DQ43" s="292"/>
      <c r="DR43" s="292"/>
      <c r="DS43" s="292"/>
      <c r="DT43" s="292"/>
      <c r="DU43" s="292"/>
      <c r="DV43" s="292"/>
      <c r="DW43" s="292"/>
      <c r="DX43" s="292"/>
      <c r="DY43" s="292"/>
      <c r="DZ43" s="292"/>
      <c r="EA43" s="292"/>
      <c r="EB43" s="292"/>
      <c r="EC43" s="292"/>
      <c r="ED43" s="292"/>
      <c r="EE43" s="292"/>
      <c r="EF43" s="292"/>
      <c r="EG43" s="292"/>
      <c r="EH43" s="292"/>
      <c r="EI43" s="292"/>
      <c r="EJ43" s="292"/>
      <c r="EK43" s="292"/>
      <c r="EL43" s="292"/>
      <c r="EM43" s="292"/>
      <c r="EN43" s="292"/>
      <c r="EO43" s="292"/>
      <c r="EP43" s="292"/>
      <c r="EQ43" s="292"/>
      <c r="ER43" s="292"/>
      <c r="ES43" s="292"/>
      <c r="ET43" s="292"/>
      <c r="EU43" s="292"/>
      <c r="EV43" s="292"/>
      <c r="EW43" s="292"/>
      <c r="EX43" s="292"/>
      <c r="EY43" s="292"/>
      <c r="EZ43" s="292"/>
      <c r="FA43" s="292"/>
      <c r="FB43" s="292"/>
      <c r="FC43" s="292"/>
      <c r="FD43" s="292"/>
      <c r="FE43" s="292"/>
      <c r="FF43" s="292"/>
      <c r="FG43" s="292"/>
      <c r="FH43" s="292"/>
      <c r="FI43" s="292"/>
      <c r="FJ43" s="292"/>
      <c r="FK43" s="292"/>
      <c r="FL43" s="292"/>
      <c r="FM43" s="292"/>
      <c r="FN43" s="292"/>
      <c r="FO43" s="292"/>
      <c r="FP43" s="292"/>
      <c r="FQ43" s="292"/>
      <c r="FR43" s="292"/>
      <c r="FS43" s="292"/>
      <c r="FT43" s="292"/>
      <c r="FU43" s="292"/>
      <c r="FV43" s="292"/>
      <c r="FW43" s="292"/>
      <c r="FX43" s="292"/>
      <c r="FY43" s="292"/>
      <c r="FZ43" s="292"/>
      <c r="GA43" s="292"/>
      <c r="GB43" s="292"/>
      <c r="GC43" s="292"/>
      <c r="GD43" s="292"/>
      <c r="GE43" s="292"/>
      <c r="GF43" s="292"/>
      <c r="GG43" s="292"/>
      <c r="GH43" s="292"/>
      <c r="GI43" s="292"/>
      <c r="GJ43" s="292"/>
      <c r="GK43" s="292"/>
      <c r="GL43" s="292"/>
      <c r="GM43" s="292"/>
      <c r="GN43" s="292"/>
      <c r="GO43" s="292"/>
      <c r="GP43" s="292"/>
      <c r="GQ43" s="292"/>
      <c r="GR43" s="292"/>
      <c r="GS43" s="292"/>
      <c r="GT43" s="292"/>
      <c r="GU43" s="292"/>
      <c r="GV43" s="292"/>
      <c r="GW43" s="292"/>
      <c r="GX43" s="292"/>
      <c r="GY43" s="292"/>
      <c r="GZ43" s="292"/>
      <c r="HA43" s="292"/>
      <c r="HB43" s="292"/>
      <c r="HC43" s="292"/>
      <c r="HD43" s="292"/>
      <c r="HE43" s="292"/>
      <c r="HF43" s="292"/>
      <c r="HG43" s="292"/>
      <c r="HH43" s="292"/>
      <c r="HI43" s="292"/>
      <c r="HJ43" s="292"/>
      <c r="HK43" s="292"/>
      <c r="HL43" s="292"/>
      <c r="HM43" s="292"/>
      <c r="HN43" s="292"/>
      <c r="HO43" s="292"/>
      <c r="HP43" s="292"/>
      <c r="HQ43" s="292"/>
      <c r="HR43" s="292"/>
      <c r="HS43" s="292"/>
      <c r="HT43" s="292"/>
      <c r="HU43" s="292"/>
      <c r="HV43" s="292"/>
      <c r="HW43" s="292"/>
      <c r="HX43" s="292"/>
      <c r="HY43" s="292"/>
      <c r="HZ43" s="292"/>
      <c r="IA43" s="292"/>
      <c r="IB43" s="292"/>
      <c r="IC43" s="292"/>
      <c r="ID43" s="292"/>
      <c r="IE43" s="292"/>
      <c r="IF43" s="292"/>
      <c r="IG43" s="292"/>
      <c r="IH43" s="292"/>
      <c r="II43" s="292"/>
      <c r="IJ43" s="292"/>
      <c r="IK43" s="292"/>
      <c r="IL43" s="292"/>
      <c r="IM43" s="292"/>
      <c r="IN43" s="292"/>
      <c r="IO43" s="292"/>
      <c r="IP43" s="292"/>
      <c r="IQ43" s="292"/>
      <c r="IR43" s="292"/>
      <c r="IS43" s="292"/>
      <c r="IT43" s="292"/>
      <c r="IU43" s="292"/>
      <c r="IV43" s="292"/>
    </row>
    <row r="44" spans="1:256" ht="12">
      <c r="A44" s="260" t="s">
        <v>576</v>
      </c>
      <c r="B44" s="260"/>
      <c r="C44" s="260"/>
      <c r="D44" s="260"/>
      <c r="E44" s="255"/>
      <c r="F44" s="256"/>
      <c r="G44" s="292"/>
      <c r="H44" s="295"/>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292"/>
      <c r="DS44" s="292"/>
      <c r="DT44" s="292"/>
      <c r="DU44" s="292"/>
      <c r="DV44" s="292"/>
      <c r="DW44" s="292"/>
      <c r="DX44" s="292"/>
      <c r="DY44" s="292"/>
      <c r="DZ44" s="292"/>
      <c r="EA44" s="292"/>
      <c r="EB44" s="292"/>
      <c r="EC44" s="292"/>
      <c r="ED44" s="292"/>
      <c r="EE44" s="292"/>
      <c r="EF44" s="292"/>
      <c r="EG44" s="292"/>
      <c r="EH44" s="292"/>
      <c r="EI44" s="292"/>
      <c r="EJ44" s="292"/>
      <c r="EK44" s="292"/>
      <c r="EL44" s="292"/>
      <c r="EM44" s="292"/>
      <c r="EN44" s="292"/>
      <c r="EO44" s="292"/>
      <c r="EP44" s="292"/>
      <c r="EQ44" s="292"/>
      <c r="ER44" s="292"/>
      <c r="ES44" s="292"/>
      <c r="ET44" s="292"/>
      <c r="EU44" s="292"/>
      <c r="EV44" s="292"/>
      <c r="EW44" s="292"/>
      <c r="EX44" s="292"/>
      <c r="EY44" s="292"/>
      <c r="EZ44" s="292"/>
      <c r="FA44" s="292"/>
      <c r="FB44" s="292"/>
      <c r="FC44" s="292"/>
      <c r="FD44" s="292"/>
      <c r="FE44" s="292"/>
      <c r="FF44" s="292"/>
      <c r="FG44" s="292"/>
      <c r="FH44" s="292"/>
      <c r="FI44" s="292"/>
      <c r="FJ44" s="292"/>
      <c r="FK44" s="292"/>
      <c r="FL44" s="292"/>
      <c r="FM44" s="292"/>
      <c r="FN44" s="292"/>
      <c r="FO44" s="292"/>
      <c r="FP44" s="292"/>
      <c r="FQ44" s="292"/>
      <c r="FR44" s="292"/>
      <c r="FS44" s="292"/>
      <c r="FT44" s="292"/>
      <c r="FU44" s="292"/>
      <c r="FV44" s="292"/>
      <c r="FW44" s="292"/>
      <c r="FX44" s="292"/>
      <c r="FY44" s="292"/>
      <c r="FZ44" s="292"/>
      <c r="GA44" s="292"/>
      <c r="GB44" s="292"/>
      <c r="GC44" s="292"/>
      <c r="GD44" s="292"/>
      <c r="GE44" s="292"/>
      <c r="GF44" s="292"/>
      <c r="GG44" s="292"/>
      <c r="GH44" s="292"/>
      <c r="GI44" s="292"/>
      <c r="GJ44" s="292"/>
      <c r="GK44" s="292"/>
      <c r="GL44" s="292"/>
      <c r="GM44" s="292"/>
      <c r="GN44" s="292"/>
      <c r="GO44" s="292"/>
      <c r="GP44" s="292"/>
      <c r="GQ44" s="292"/>
      <c r="GR44" s="292"/>
      <c r="GS44" s="292"/>
      <c r="GT44" s="292"/>
      <c r="GU44" s="292"/>
      <c r="GV44" s="292"/>
      <c r="GW44" s="292"/>
      <c r="GX44" s="292"/>
      <c r="GY44" s="292"/>
      <c r="GZ44" s="292"/>
      <c r="HA44" s="292"/>
      <c r="HB44" s="292"/>
      <c r="HC44" s="292"/>
      <c r="HD44" s="292"/>
      <c r="HE44" s="292"/>
      <c r="HF44" s="292"/>
      <c r="HG44" s="292"/>
      <c r="HH44" s="292"/>
      <c r="HI44" s="292"/>
      <c r="HJ44" s="292"/>
      <c r="HK44" s="292"/>
      <c r="HL44" s="292"/>
      <c r="HM44" s="292"/>
      <c r="HN44" s="292"/>
      <c r="HO44" s="292"/>
      <c r="HP44" s="292"/>
      <c r="HQ44" s="292"/>
      <c r="HR44" s="292"/>
      <c r="HS44" s="292"/>
      <c r="HT44" s="292"/>
      <c r="HU44" s="292"/>
      <c r="HV44" s="292"/>
      <c r="HW44" s="292"/>
      <c r="HX44" s="292"/>
      <c r="HY44" s="292"/>
      <c r="HZ44" s="292"/>
      <c r="IA44" s="292"/>
      <c r="IB44" s="292"/>
      <c r="IC44" s="292"/>
      <c r="ID44" s="292"/>
      <c r="IE44" s="292"/>
      <c r="IF44" s="292"/>
      <c r="IG44" s="292"/>
      <c r="IH44" s="292"/>
      <c r="II44" s="292"/>
      <c r="IJ44" s="292"/>
      <c r="IK44" s="292"/>
      <c r="IL44" s="292"/>
      <c r="IM44" s="292"/>
      <c r="IN44" s="292"/>
      <c r="IO44" s="292"/>
      <c r="IP44" s="292"/>
      <c r="IQ44" s="292"/>
      <c r="IR44" s="292"/>
      <c r="IS44" s="292"/>
      <c r="IT44" s="292"/>
      <c r="IU44" s="292"/>
      <c r="IV44" s="292"/>
    </row>
    <row r="45" spans="1:256" ht="12">
      <c r="A45" s="260" t="s">
        <v>577</v>
      </c>
      <c r="B45" s="260"/>
      <c r="C45" s="260"/>
      <c r="D45" s="260"/>
      <c r="E45" s="255"/>
      <c r="F45" s="256"/>
      <c r="G45" s="292"/>
      <c r="H45" s="295"/>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292"/>
      <c r="DS45" s="292"/>
      <c r="DT45" s="292"/>
      <c r="DU45" s="292"/>
      <c r="DV45" s="292"/>
      <c r="DW45" s="292"/>
      <c r="DX45" s="292"/>
      <c r="DY45" s="292"/>
      <c r="DZ45" s="292"/>
      <c r="EA45" s="292"/>
      <c r="EB45" s="292"/>
      <c r="EC45" s="292"/>
      <c r="ED45" s="292"/>
      <c r="EE45" s="292"/>
      <c r="EF45" s="292"/>
      <c r="EG45" s="292"/>
      <c r="EH45" s="292"/>
      <c r="EI45" s="292"/>
      <c r="EJ45" s="292"/>
      <c r="EK45" s="292"/>
      <c r="EL45" s="292"/>
      <c r="EM45" s="292"/>
      <c r="EN45" s="292"/>
      <c r="EO45" s="292"/>
      <c r="EP45" s="292"/>
      <c r="EQ45" s="292"/>
      <c r="ER45" s="292"/>
      <c r="ES45" s="292"/>
      <c r="ET45" s="292"/>
      <c r="EU45" s="292"/>
      <c r="EV45" s="292"/>
      <c r="EW45" s="292"/>
      <c r="EX45" s="292"/>
      <c r="EY45" s="292"/>
      <c r="EZ45" s="292"/>
      <c r="FA45" s="292"/>
      <c r="FB45" s="292"/>
      <c r="FC45" s="292"/>
      <c r="FD45" s="292"/>
      <c r="FE45" s="292"/>
      <c r="FF45" s="292"/>
      <c r="FG45" s="292"/>
      <c r="FH45" s="292"/>
      <c r="FI45" s="292"/>
      <c r="FJ45" s="292"/>
      <c r="FK45" s="292"/>
      <c r="FL45" s="292"/>
      <c r="FM45" s="292"/>
      <c r="FN45" s="292"/>
      <c r="FO45" s="292"/>
      <c r="FP45" s="292"/>
      <c r="FQ45" s="292"/>
      <c r="FR45" s="292"/>
      <c r="FS45" s="292"/>
      <c r="FT45" s="292"/>
      <c r="FU45" s="292"/>
      <c r="FV45" s="292"/>
      <c r="FW45" s="292"/>
      <c r="FX45" s="292"/>
      <c r="FY45" s="292"/>
      <c r="FZ45" s="292"/>
      <c r="GA45" s="292"/>
      <c r="GB45" s="292"/>
      <c r="GC45" s="292"/>
      <c r="GD45" s="292"/>
      <c r="GE45" s="292"/>
      <c r="GF45" s="292"/>
      <c r="GG45" s="292"/>
      <c r="GH45" s="292"/>
      <c r="GI45" s="292"/>
      <c r="GJ45" s="292"/>
      <c r="GK45" s="292"/>
      <c r="GL45" s="292"/>
      <c r="GM45" s="292"/>
      <c r="GN45" s="292"/>
      <c r="GO45" s="292"/>
      <c r="GP45" s="292"/>
      <c r="GQ45" s="292"/>
      <c r="GR45" s="292"/>
      <c r="GS45" s="292"/>
      <c r="GT45" s="292"/>
      <c r="GU45" s="292"/>
      <c r="GV45" s="292"/>
      <c r="GW45" s="292"/>
      <c r="GX45" s="292"/>
      <c r="GY45" s="292"/>
      <c r="GZ45" s="292"/>
      <c r="HA45" s="292"/>
      <c r="HB45" s="292"/>
      <c r="HC45" s="292"/>
      <c r="HD45" s="292"/>
      <c r="HE45" s="292"/>
      <c r="HF45" s="292"/>
      <c r="HG45" s="292"/>
      <c r="HH45" s="292"/>
      <c r="HI45" s="292"/>
      <c r="HJ45" s="292"/>
      <c r="HK45" s="292"/>
      <c r="HL45" s="292"/>
      <c r="HM45" s="292"/>
      <c r="HN45" s="292"/>
      <c r="HO45" s="292"/>
      <c r="HP45" s="292"/>
      <c r="HQ45" s="292"/>
      <c r="HR45" s="292"/>
      <c r="HS45" s="292"/>
      <c r="HT45" s="292"/>
      <c r="HU45" s="292"/>
      <c r="HV45" s="292"/>
      <c r="HW45" s="292"/>
      <c r="HX45" s="292"/>
      <c r="HY45" s="292"/>
      <c r="HZ45" s="292"/>
      <c r="IA45" s="292"/>
      <c r="IB45" s="292"/>
      <c r="IC45" s="292"/>
      <c r="ID45" s="292"/>
      <c r="IE45" s="292"/>
      <c r="IF45" s="292"/>
      <c r="IG45" s="292"/>
      <c r="IH45" s="292"/>
      <c r="II45" s="292"/>
      <c r="IJ45" s="292"/>
      <c r="IK45" s="292"/>
      <c r="IL45" s="292"/>
      <c r="IM45" s="292"/>
      <c r="IN45" s="292"/>
      <c r="IO45" s="292"/>
      <c r="IP45" s="292"/>
      <c r="IQ45" s="292"/>
      <c r="IR45" s="292"/>
      <c r="IS45" s="292"/>
      <c r="IT45" s="292"/>
      <c r="IU45" s="292"/>
      <c r="IV45" s="292"/>
    </row>
    <row r="46" spans="1:256" ht="12">
      <c r="A46" s="255" t="s">
        <v>578</v>
      </c>
      <c r="B46" s="255"/>
      <c r="C46" s="260"/>
      <c r="D46" s="260"/>
      <c r="E46" s="255"/>
      <c r="F46" s="256"/>
      <c r="G46" s="292"/>
      <c r="H46" s="295"/>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292"/>
      <c r="CY46" s="2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292"/>
      <c r="EA46" s="292"/>
      <c r="EB46" s="292"/>
      <c r="EC46" s="292"/>
      <c r="ED46" s="292"/>
      <c r="EE46" s="292"/>
      <c r="EF46" s="292"/>
      <c r="EG46" s="292"/>
      <c r="EH46" s="292"/>
      <c r="EI46" s="292"/>
      <c r="EJ46" s="292"/>
      <c r="EK46" s="292"/>
      <c r="EL46" s="292"/>
      <c r="EM46" s="292"/>
      <c r="EN46" s="292"/>
      <c r="EO46" s="292"/>
      <c r="EP46" s="292"/>
      <c r="EQ46" s="292"/>
      <c r="ER46" s="292"/>
      <c r="ES46" s="292"/>
      <c r="ET46" s="292"/>
      <c r="EU46" s="292"/>
      <c r="EV46" s="292"/>
      <c r="EW46" s="292"/>
      <c r="EX46" s="292"/>
      <c r="EY46" s="292"/>
      <c r="EZ46" s="292"/>
      <c r="FA46" s="292"/>
      <c r="FB46" s="292"/>
      <c r="FC46" s="292"/>
      <c r="FD46" s="292"/>
      <c r="FE46" s="292"/>
      <c r="FF46" s="292"/>
      <c r="FG46" s="292"/>
      <c r="FH46" s="292"/>
      <c r="FI46" s="292"/>
      <c r="FJ46" s="292"/>
      <c r="FK46" s="292"/>
      <c r="FL46" s="292"/>
      <c r="FM46" s="292"/>
      <c r="FN46" s="292"/>
      <c r="FO46" s="292"/>
      <c r="FP46" s="292"/>
      <c r="FQ46" s="292"/>
      <c r="FR46" s="292"/>
      <c r="FS46" s="292"/>
      <c r="FT46" s="292"/>
      <c r="FU46" s="292"/>
      <c r="FV46" s="292"/>
      <c r="FW46" s="292"/>
      <c r="FX46" s="292"/>
      <c r="FY46" s="292"/>
      <c r="FZ46" s="292"/>
      <c r="GA46" s="292"/>
      <c r="GB46" s="292"/>
      <c r="GC46" s="292"/>
      <c r="GD46" s="292"/>
      <c r="GE46" s="292"/>
      <c r="GF46" s="292"/>
      <c r="GG46" s="292"/>
      <c r="GH46" s="292"/>
      <c r="GI46" s="292"/>
      <c r="GJ46" s="292"/>
      <c r="GK46" s="292"/>
      <c r="GL46" s="292"/>
      <c r="GM46" s="292"/>
      <c r="GN46" s="292"/>
      <c r="GO46" s="292"/>
      <c r="GP46" s="292"/>
      <c r="GQ46" s="292"/>
      <c r="GR46" s="292"/>
      <c r="GS46" s="292"/>
      <c r="GT46" s="292"/>
      <c r="GU46" s="292"/>
      <c r="GV46" s="292"/>
      <c r="GW46" s="292"/>
      <c r="GX46" s="292"/>
      <c r="GY46" s="292"/>
      <c r="GZ46" s="292"/>
      <c r="HA46" s="292"/>
      <c r="HB46" s="292"/>
      <c r="HC46" s="292"/>
      <c r="HD46" s="292"/>
      <c r="HE46" s="292"/>
      <c r="HF46" s="292"/>
      <c r="HG46" s="292"/>
      <c r="HH46" s="292"/>
      <c r="HI46" s="292"/>
      <c r="HJ46" s="292"/>
      <c r="HK46" s="292"/>
      <c r="HL46" s="292"/>
      <c r="HM46" s="292"/>
      <c r="HN46" s="292"/>
      <c r="HO46" s="292"/>
      <c r="HP46" s="292"/>
      <c r="HQ46" s="292"/>
      <c r="HR46" s="292"/>
      <c r="HS46" s="292"/>
      <c r="HT46" s="292"/>
      <c r="HU46" s="292"/>
      <c r="HV46" s="292"/>
      <c r="HW46" s="292"/>
      <c r="HX46" s="292"/>
      <c r="HY46" s="292"/>
      <c r="HZ46" s="292"/>
      <c r="IA46" s="292"/>
      <c r="IB46" s="292"/>
      <c r="IC46" s="292"/>
      <c r="ID46" s="292"/>
      <c r="IE46" s="292"/>
      <c r="IF46" s="292"/>
      <c r="IG46" s="292"/>
      <c r="IH46" s="292"/>
      <c r="II46" s="292"/>
      <c r="IJ46" s="292"/>
      <c r="IK46" s="292"/>
      <c r="IL46" s="292"/>
      <c r="IM46" s="292"/>
      <c r="IN46" s="292"/>
      <c r="IO46" s="292"/>
      <c r="IP46" s="292"/>
      <c r="IQ46" s="292"/>
      <c r="IR46" s="292"/>
      <c r="IS46" s="292"/>
      <c r="IT46" s="292"/>
      <c r="IU46" s="292"/>
      <c r="IV46" s="292"/>
    </row>
    <row r="47" spans="1:256" ht="12">
      <c r="A47" s="255" t="s">
        <v>579</v>
      </c>
      <c r="B47" s="255"/>
      <c r="C47" s="260"/>
      <c r="D47" s="260"/>
      <c r="E47" s="255"/>
      <c r="F47" s="256"/>
      <c r="G47" s="292"/>
      <c r="H47" s="295"/>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292"/>
      <c r="CL47" s="292"/>
      <c r="CM47" s="292"/>
      <c r="CN47" s="292"/>
      <c r="CO47" s="292"/>
      <c r="CP47" s="292"/>
      <c r="CQ47" s="292"/>
      <c r="CR47" s="292"/>
      <c r="CS47" s="292"/>
      <c r="CT47" s="292"/>
      <c r="CU47" s="292"/>
      <c r="CV47" s="292"/>
      <c r="CW47" s="292"/>
      <c r="CX47" s="292"/>
      <c r="CY47" s="292"/>
      <c r="CZ47" s="292"/>
      <c r="DA47" s="292"/>
      <c r="DB47" s="292"/>
      <c r="DC47" s="292"/>
      <c r="DD47" s="292"/>
      <c r="DE47" s="292"/>
      <c r="DF47" s="292"/>
      <c r="DG47" s="292"/>
      <c r="DH47" s="292"/>
      <c r="DI47" s="292"/>
      <c r="DJ47" s="292"/>
      <c r="DK47" s="292"/>
      <c r="DL47" s="292"/>
      <c r="DM47" s="292"/>
      <c r="DN47" s="292"/>
      <c r="DO47" s="292"/>
      <c r="DP47" s="292"/>
      <c r="DQ47" s="292"/>
      <c r="DR47" s="292"/>
      <c r="DS47" s="292"/>
      <c r="DT47" s="292"/>
      <c r="DU47" s="292"/>
      <c r="DV47" s="292"/>
      <c r="DW47" s="292"/>
      <c r="DX47" s="292"/>
      <c r="DY47" s="292"/>
      <c r="DZ47" s="292"/>
      <c r="EA47" s="292"/>
      <c r="EB47" s="292"/>
      <c r="EC47" s="292"/>
      <c r="ED47" s="292"/>
      <c r="EE47" s="292"/>
      <c r="EF47" s="292"/>
      <c r="EG47" s="292"/>
      <c r="EH47" s="292"/>
      <c r="EI47" s="292"/>
      <c r="EJ47" s="292"/>
      <c r="EK47" s="292"/>
      <c r="EL47" s="292"/>
      <c r="EM47" s="292"/>
      <c r="EN47" s="292"/>
      <c r="EO47" s="292"/>
      <c r="EP47" s="292"/>
      <c r="EQ47" s="292"/>
      <c r="ER47" s="292"/>
      <c r="ES47" s="292"/>
      <c r="ET47" s="292"/>
      <c r="EU47" s="292"/>
      <c r="EV47" s="292"/>
      <c r="EW47" s="292"/>
      <c r="EX47" s="292"/>
      <c r="EY47" s="292"/>
      <c r="EZ47" s="292"/>
      <c r="FA47" s="292"/>
      <c r="FB47" s="292"/>
      <c r="FC47" s="292"/>
      <c r="FD47" s="292"/>
      <c r="FE47" s="292"/>
      <c r="FF47" s="292"/>
      <c r="FG47" s="292"/>
      <c r="FH47" s="292"/>
      <c r="FI47" s="292"/>
      <c r="FJ47" s="292"/>
      <c r="FK47" s="292"/>
      <c r="FL47" s="292"/>
      <c r="FM47" s="292"/>
      <c r="FN47" s="292"/>
      <c r="FO47" s="292"/>
      <c r="FP47" s="292"/>
      <c r="FQ47" s="292"/>
      <c r="FR47" s="292"/>
      <c r="FS47" s="292"/>
      <c r="FT47" s="292"/>
      <c r="FU47" s="292"/>
      <c r="FV47" s="292"/>
      <c r="FW47" s="292"/>
      <c r="FX47" s="292"/>
      <c r="FY47" s="292"/>
      <c r="FZ47" s="292"/>
      <c r="GA47" s="292"/>
      <c r="GB47" s="292"/>
      <c r="GC47" s="292"/>
      <c r="GD47" s="292"/>
      <c r="GE47" s="292"/>
      <c r="GF47" s="292"/>
      <c r="GG47" s="292"/>
      <c r="GH47" s="292"/>
      <c r="GI47" s="292"/>
      <c r="GJ47" s="292"/>
      <c r="GK47" s="292"/>
      <c r="GL47" s="292"/>
      <c r="GM47" s="292"/>
      <c r="GN47" s="292"/>
      <c r="GO47" s="292"/>
      <c r="GP47" s="292"/>
      <c r="GQ47" s="292"/>
      <c r="GR47" s="292"/>
      <c r="GS47" s="292"/>
      <c r="GT47" s="292"/>
      <c r="GU47" s="292"/>
      <c r="GV47" s="292"/>
      <c r="GW47" s="292"/>
      <c r="GX47" s="292"/>
      <c r="GY47" s="292"/>
      <c r="GZ47" s="292"/>
      <c r="HA47" s="292"/>
      <c r="HB47" s="292"/>
      <c r="HC47" s="292"/>
      <c r="HD47" s="292"/>
      <c r="HE47" s="292"/>
      <c r="HF47" s="292"/>
      <c r="HG47" s="292"/>
      <c r="HH47" s="292"/>
      <c r="HI47" s="292"/>
      <c r="HJ47" s="292"/>
      <c r="HK47" s="292"/>
      <c r="HL47" s="292"/>
      <c r="HM47" s="292"/>
      <c r="HN47" s="292"/>
      <c r="HO47" s="292"/>
      <c r="HP47" s="292"/>
      <c r="HQ47" s="292"/>
      <c r="HR47" s="292"/>
      <c r="HS47" s="292"/>
      <c r="HT47" s="292"/>
      <c r="HU47" s="292"/>
      <c r="HV47" s="292"/>
      <c r="HW47" s="292"/>
      <c r="HX47" s="292"/>
      <c r="HY47" s="292"/>
      <c r="HZ47" s="292"/>
      <c r="IA47" s="292"/>
      <c r="IB47" s="292"/>
      <c r="IC47" s="292"/>
      <c r="ID47" s="292"/>
      <c r="IE47" s="292"/>
      <c r="IF47" s="292"/>
      <c r="IG47" s="292"/>
      <c r="IH47" s="292"/>
      <c r="II47" s="292"/>
      <c r="IJ47" s="292"/>
      <c r="IK47" s="292"/>
      <c r="IL47" s="292"/>
      <c r="IM47" s="292"/>
      <c r="IN47" s="292"/>
      <c r="IO47" s="292"/>
      <c r="IP47" s="292"/>
      <c r="IQ47" s="292"/>
      <c r="IR47" s="292"/>
      <c r="IS47" s="292"/>
      <c r="IT47" s="292"/>
      <c r="IU47" s="292"/>
      <c r="IV47" s="292"/>
    </row>
    <row r="48" spans="1:256" ht="12">
      <c r="A48" s="255" t="s">
        <v>580</v>
      </c>
      <c r="B48" s="255"/>
      <c r="C48" s="260"/>
      <c r="D48" s="260"/>
      <c r="E48" s="255"/>
      <c r="F48" s="256"/>
      <c r="G48" s="292"/>
      <c r="H48" s="295"/>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2"/>
      <c r="CK48" s="292"/>
      <c r="CL48" s="292"/>
      <c r="CM48" s="292"/>
      <c r="CN48" s="292"/>
      <c r="CO48" s="292"/>
      <c r="CP48" s="292"/>
      <c r="CQ48" s="292"/>
      <c r="CR48" s="292"/>
      <c r="CS48" s="292"/>
      <c r="CT48" s="292"/>
      <c r="CU48" s="292"/>
      <c r="CV48" s="292"/>
      <c r="CW48" s="292"/>
      <c r="CX48" s="292"/>
      <c r="CY48" s="292"/>
      <c r="CZ48" s="292"/>
      <c r="DA48" s="292"/>
      <c r="DB48" s="292"/>
      <c r="DC48" s="292"/>
      <c r="DD48" s="292"/>
      <c r="DE48" s="292"/>
      <c r="DF48" s="292"/>
      <c r="DG48" s="292"/>
      <c r="DH48" s="292"/>
      <c r="DI48" s="292"/>
      <c r="DJ48" s="292"/>
      <c r="DK48" s="292"/>
      <c r="DL48" s="292"/>
      <c r="DM48" s="292"/>
      <c r="DN48" s="292"/>
      <c r="DO48" s="292"/>
      <c r="DP48" s="292"/>
      <c r="DQ48" s="292"/>
      <c r="DR48" s="292"/>
      <c r="DS48" s="292"/>
      <c r="DT48" s="292"/>
      <c r="DU48" s="292"/>
      <c r="DV48" s="292"/>
      <c r="DW48" s="292"/>
      <c r="DX48" s="292"/>
      <c r="DY48" s="292"/>
      <c r="DZ48" s="292"/>
      <c r="EA48" s="292"/>
      <c r="EB48" s="292"/>
      <c r="EC48" s="292"/>
      <c r="ED48" s="292"/>
      <c r="EE48" s="292"/>
      <c r="EF48" s="292"/>
      <c r="EG48" s="292"/>
      <c r="EH48" s="292"/>
      <c r="EI48" s="292"/>
      <c r="EJ48" s="292"/>
      <c r="EK48" s="292"/>
      <c r="EL48" s="292"/>
      <c r="EM48" s="292"/>
      <c r="EN48" s="292"/>
      <c r="EO48" s="292"/>
      <c r="EP48" s="292"/>
      <c r="EQ48" s="292"/>
      <c r="ER48" s="292"/>
      <c r="ES48" s="292"/>
      <c r="ET48" s="292"/>
      <c r="EU48" s="292"/>
      <c r="EV48" s="292"/>
      <c r="EW48" s="292"/>
      <c r="EX48" s="292"/>
      <c r="EY48" s="292"/>
      <c r="EZ48" s="292"/>
      <c r="FA48" s="292"/>
      <c r="FB48" s="292"/>
      <c r="FC48" s="292"/>
      <c r="FD48" s="292"/>
      <c r="FE48" s="292"/>
      <c r="FF48" s="292"/>
      <c r="FG48" s="292"/>
      <c r="FH48" s="292"/>
      <c r="FI48" s="292"/>
      <c r="FJ48" s="292"/>
      <c r="FK48" s="292"/>
      <c r="FL48" s="292"/>
      <c r="FM48" s="292"/>
      <c r="FN48" s="292"/>
      <c r="FO48" s="292"/>
      <c r="FP48" s="292"/>
      <c r="FQ48" s="292"/>
      <c r="FR48" s="292"/>
      <c r="FS48" s="292"/>
      <c r="FT48" s="292"/>
      <c r="FU48" s="292"/>
      <c r="FV48" s="292"/>
      <c r="FW48" s="292"/>
      <c r="FX48" s="292"/>
      <c r="FY48" s="292"/>
      <c r="FZ48" s="292"/>
      <c r="GA48" s="292"/>
      <c r="GB48" s="292"/>
      <c r="GC48" s="292"/>
      <c r="GD48" s="292"/>
      <c r="GE48" s="292"/>
      <c r="GF48" s="292"/>
      <c r="GG48" s="292"/>
      <c r="GH48" s="292"/>
      <c r="GI48" s="292"/>
      <c r="GJ48" s="292"/>
      <c r="GK48" s="292"/>
      <c r="GL48" s="292"/>
      <c r="GM48" s="292"/>
      <c r="GN48" s="292"/>
      <c r="GO48" s="292"/>
      <c r="GP48" s="292"/>
      <c r="GQ48" s="292"/>
      <c r="GR48" s="292"/>
      <c r="GS48" s="292"/>
      <c r="GT48" s="292"/>
      <c r="GU48" s="292"/>
      <c r="GV48" s="292"/>
      <c r="GW48" s="292"/>
      <c r="GX48" s="292"/>
      <c r="GY48" s="292"/>
      <c r="GZ48" s="292"/>
      <c r="HA48" s="292"/>
      <c r="HB48" s="292"/>
      <c r="HC48" s="292"/>
      <c r="HD48" s="292"/>
      <c r="HE48" s="292"/>
      <c r="HF48" s="292"/>
      <c r="HG48" s="292"/>
      <c r="HH48" s="292"/>
      <c r="HI48" s="292"/>
      <c r="HJ48" s="292"/>
      <c r="HK48" s="292"/>
      <c r="HL48" s="292"/>
      <c r="HM48" s="292"/>
      <c r="HN48" s="292"/>
      <c r="HO48" s="292"/>
      <c r="HP48" s="292"/>
      <c r="HQ48" s="292"/>
      <c r="HR48" s="292"/>
      <c r="HS48" s="292"/>
      <c r="HT48" s="292"/>
      <c r="HU48" s="292"/>
      <c r="HV48" s="292"/>
      <c r="HW48" s="292"/>
      <c r="HX48" s="292"/>
      <c r="HY48" s="292"/>
      <c r="HZ48" s="292"/>
      <c r="IA48" s="292"/>
      <c r="IB48" s="292"/>
      <c r="IC48" s="292"/>
      <c r="ID48" s="292"/>
      <c r="IE48" s="292"/>
      <c r="IF48" s="292"/>
      <c r="IG48" s="292"/>
      <c r="IH48" s="292"/>
      <c r="II48" s="292"/>
      <c r="IJ48" s="292"/>
      <c r="IK48" s="292"/>
      <c r="IL48" s="292"/>
      <c r="IM48" s="292"/>
      <c r="IN48" s="292"/>
      <c r="IO48" s="292"/>
      <c r="IP48" s="292"/>
      <c r="IQ48" s="292"/>
      <c r="IR48" s="292"/>
      <c r="IS48" s="292"/>
      <c r="IT48" s="292"/>
      <c r="IU48" s="292"/>
      <c r="IV48" s="292"/>
    </row>
    <row r="49" spans="1:256">
      <c r="A49" s="260" t="s">
        <v>581</v>
      </c>
      <c r="B49" s="255"/>
      <c r="C49" s="255"/>
      <c r="D49" s="255"/>
      <c r="E49" s="255"/>
      <c r="F49" s="256"/>
      <c r="G49" s="255"/>
      <c r="H49" s="258"/>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c r="CP49" s="255"/>
      <c r="CQ49" s="255"/>
      <c r="CR49" s="255"/>
      <c r="CS49" s="255"/>
      <c r="CT49" s="255"/>
      <c r="CU49" s="255"/>
      <c r="CV49" s="255"/>
      <c r="CW49" s="255"/>
      <c r="CX49" s="255"/>
      <c r="CY49" s="255"/>
      <c r="CZ49" s="255"/>
      <c r="DA49" s="255"/>
      <c r="DB49" s="255"/>
      <c r="DC49" s="255"/>
      <c r="DD49" s="255"/>
      <c r="DE49" s="255"/>
      <c r="DF49" s="255"/>
      <c r="DG49" s="255"/>
      <c r="DH49" s="255"/>
      <c r="DI49" s="255"/>
      <c r="DJ49" s="255"/>
      <c r="DK49" s="255"/>
      <c r="DL49" s="255"/>
      <c r="DM49" s="255"/>
      <c r="DN49" s="255"/>
      <c r="DO49" s="255"/>
      <c r="DP49" s="255"/>
      <c r="DQ49" s="255"/>
      <c r="DR49" s="255"/>
      <c r="DS49" s="255"/>
      <c r="DT49" s="255"/>
      <c r="DU49" s="255"/>
      <c r="DV49" s="255"/>
      <c r="DW49" s="255"/>
      <c r="DX49" s="255"/>
      <c r="DY49" s="255"/>
      <c r="DZ49" s="255"/>
      <c r="EA49" s="255"/>
      <c r="EB49" s="255"/>
      <c r="EC49" s="255"/>
      <c r="ED49" s="255"/>
      <c r="EE49" s="255"/>
      <c r="EF49" s="255"/>
      <c r="EG49" s="255"/>
      <c r="EH49" s="255"/>
      <c r="EI49" s="255"/>
      <c r="EJ49" s="255"/>
      <c r="EK49" s="255"/>
      <c r="EL49" s="255"/>
      <c r="EM49" s="255"/>
      <c r="EN49" s="255"/>
      <c r="EO49" s="255"/>
      <c r="EP49" s="255"/>
      <c r="EQ49" s="255"/>
      <c r="ER49" s="255"/>
      <c r="ES49" s="255"/>
      <c r="ET49" s="255"/>
      <c r="EU49" s="255"/>
      <c r="EV49" s="255"/>
      <c r="EW49" s="255"/>
      <c r="EX49" s="255"/>
      <c r="EY49" s="255"/>
      <c r="EZ49" s="255"/>
      <c r="FA49" s="255"/>
      <c r="FB49" s="255"/>
      <c r="FC49" s="255"/>
      <c r="FD49" s="255"/>
      <c r="FE49" s="255"/>
      <c r="FF49" s="255"/>
      <c r="FG49" s="255"/>
      <c r="FH49" s="255"/>
      <c r="FI49" s="255"/>
      <c r="FJ49" s="255"/>
      <c r="FK49" s="255"/>
      <c r="FL49" s="255"/>
      <c r="FM49" s="255"/>
      <c r="FN49" s="255"/>
      <c r="FO49" s="255"/>
      <c r="FP49" s="255"/>
      <c r="FQ49" s="255"/>
      <c r="FR49" s="255"/>
      <c r="FS49" s="255"/>
      <c r="FT49" s="255"/>
      <c r="FU49" s="255"/>
      <c r="FV49" s="255"/>
      <c r="FW49" s="255"/>
      <c r="FX49" s="255"/>
      <c r="FY49" s="255"/>
      <c r="FZ49" s="255"/>
      <c r="GA49" s="255"/>
      <c r="GB49" s="255"/>
      <c r="GC49" s="255"/>
      <c r="GD49" s="255"/>
      <c r="GE49" s="255"/>
      <c r="GF49" s="255"/>
      <c r="GG49" s="255"/>
      <c r="GH49" s="255"/>
      <c r="GI49" s="255"/>
      <c r="GJ49" s="255"/>
      <c r="GK49" s="255"/>
      <c r="GL49" s="255"/>
      <c r="GM49" s="255"/>
      <c r="GN49" s="255"/>
      <c r="GO49" s="255"/>
      <c r="GP49" s="255"/>
      <c r="GQ49" s="255"/>
      <c r="GR49" s="255"/>
      <c r="GS49" s="255"/>
      <c r="GT49" s="255"/>
      <c r="GU49" s="255"/>
      <c r="GV49" s="255"/>
      <c r="GW49" s="255"/>
      <c r="GX49" s="255"/>
      <c r="GY49" s="255"/>
      <c r="GZ49" s="255"/>
      <c r="HA49" s="255"/>
      <c r="HB49" s="255"/>
      <c r="HC49" s="255"/>
      <c r="HD49" s="255"/>
      <c r="HE49" s="255"/>
      <c r="HF49" s="255"/>
      <c r="HG49" s="255"/>
      <c r="HH49" s="255"/>
      <c r="HI49" s="255"/>
      <c r="HJ49" s="255"/>
      <c r="HK49" s="255"/>
      <c r="HL49" s="255"/>
      <c r="HM49" s="255"/>
      <c r="HN49" s="255"/>
      <c r="HO49" s="255"/>
      <c r="HP49" s="255"/>
      <c r="HQ49" s="255"/>
      <c r="HR49" s="255"/>
      <c r="HS49" s="255"/>
      <c r="HT49" s="255"/>
      <c r="HU49" s="255"/>
      <c r="HV49" s="255"/>
      <c r="HW49" s="255"/>
      <c r="HX49" s="255"/>
      <c r="HY49" s="255"/>
      <c r="HZ49" s="255"/>
      <c r="IA49" s="255"/>
      <c r="IB49" s="255"/>
      <c r="IC49" s="255"/>
      <c r="ID49" s="255"/>
      <c r="IE49" s="255"/>
      <c r="IF49" s="255"/>
      <c r="IG49" s="255"/>
      <c r="IH49" s="255"/>
      <c r="II49" s="255"/>
      <c r="IJ49" s="255"/>
      <c r="IK49" s="255"/>
      <c r="IL49" s="255"/>
      <c r="IM49" s="255"/>
      <c r="IN49" s="255"/>
      <c r="IO49" s="255"/>
      <c r="IP49" s="255"/>
      <c r="IQ49" s="255"/>
      <c r="IR49" s="255"/>
      <c r="IS49" s="255"/>
      <c r="IT49" s="255"/>
      <c r="IU49" s="255"/>
      <c r="IV49" s="255"/>
    </row>
    <row r="50" spans="1:256">
      <c r="A50" s="260"/>
      <c r="B50" s="255"/>
      <c r="C50" s="255"/>
      <c r="D50" s="255"/>
      <c r="E50" s="255"/>
      <c r="F50" s="256"/>
      <c r="G50" s="255"/>
      <c r="H50" s="258"/>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c r="IV50" s="255"/>
    </row>
    <row r="51" spans="1:256">
      <c r="A51" s="255"/>
      <c r="B51" s="255"/>
      <c r="C51" s="255"/>
      <c r="D51" s="255"/>
      <c r="E51" s="255"/>
      <c r="F51" s="256"/>
      <c r="G51" s="255"/>
      <c r="H51" s="258"/>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c r="FS51" s="255"/>
      <c r="FT51" s="255"/>
      <c r="FU51" s="255"/>
      <c r="FV51" s="255"/>
      <c r="FW51" s="255"/>
      <c r="FX51" s="255"/>
      <c r="FY51" s="255"/>
      <c r="FZ51" s="255"/>
      <c r="GA51" s="255"/>
      <c r="GB51" s="255"/>
      <c r="GC51" s="255"/>
      <c r="GD51" s="255"/>
      <c r="GE51" s="255"/>
      <c r="GF51" s="255"/>
      <c r="GG51" s="255"/>
      <c r="GH51" s="255"/>
      <c r="GI51" s="255"/>
      <c r="GJ51" s="255"/>
      <c r="GK51" s="255"/>
      <c r="GL51" s="255"/>
      <c r="GM51" s="255"/>
      <c r="GN51" s="255"/>
      <c r="GO51" s="255"/>
      <c r="GP51" s="255"/>
      <c r="GQ51" s="255"/>
      <c r="GR51" s="255"/>
      <c r="GS51" s="255"/>
      <c r="GT51" s="255"/>
      <c r="GU51" s="255"/>
      <c r="GV51" s="255"/>
      <c r="GW51" s="255"/>
      <c r="GX51" s="255"/>
      <c r="GY51" s="255"/>
      <c r="GZ51" s="255"/>
      <c r="HA51" s="255"/>
      <c r="HB51" s="255"/>
      <c r="HC51" s="255"/>
      <c r="HD51" s="255"/>
      <c r="HE51" s="255"/>
      <c r="HF51" s="255"/>
      <c r="HG51" s="255"/>
      <c r="HH51" s="255"/>
      <c r="HI51" s="255"/>
      <c r="HJ51" s="255"/>
      <c r="HK51" s="255"/>
      <c r="HL51" s="255"/>
      <c r="HM51" s="255"/>
      <c r="HN51" s="255"/>
      <c r="HO51" s="255"/>
      <c r="HP51" s="255"/>
      <c r="HQ51" s="255"/>
      <c r="HR51" s="255"/>
      <c r="HS51" s="255"/>
      <c r="HT51" s="255"/>
      <c r="HU51" s="255"/>
      <c r="HV51" s="255"/>
      <c r="HW51" s="255"/>
      <c r="HX51" s="255"/>
      <c r="HY51" s="255"/>
      <c r="HZ51" s="255"/>
      <c r="IA51" s="255"/>
      <c r="IB51" s="255"/>
      <c r="IC51" s="255"/>
      <c r="ID51" s="255"/>
      <c r="IE51" s="255"/>
      <c r="IF51" s="255"/>
      <c r="IG51" s="255"/>
      <c r="IH51" s="255"/>
      <c r="II51" s="255"/>
      <c r="IJ51" s="255"/>
      <c r="IK51" s="255"/>
      <c r="IL51" s="255"/>
      <c r="IM51" s="255"/>
      <c r="IN51" s="255"/>
      <c r="IO51" s="255"/>
      <c r="IP51" s="255"/>
      <c r="IQ51" s="255"/>
      <c r="IR51" s="255"/>
      <c r="IS51" s="255"/>
      <c r="IT51" s="255"/>
      <c r="IU51" s="255"/>
      <c r="IV51" s="255"/>
    </row>
    <row r="52" spans="1:256" ht="12">
      <c r="A52" s="260" t="s">
        <v>582</v>
      </c>
      <c r="B52" s="260"/>
      <c r="C52" s="301"/>
      <c r="D52" s="260" t="s">
        <v>583</v>
      </c>
      <c r="E52" s="258"/>
      <c r="F52" s="256"/>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2"/>
      <c r="BR52" s="292"/>
      <c r="BS52" s="292"/>
      <c r="BT52" s="292"/>
      <c r="BU52" s="292"/>
      <c r="BV52" s="292"/>
      <c r="BW52" s="292"/>
      <c r="BX52" s="292"/>
      <c r="BY52" s="292"/>
      <c r="BZ52" s="292"/>
      <c r="CA52" s="292"/>
      <c r="CB52" s="292"/>
      <c r="CC52" s="292"/>
      <c r="CD52" s="292"/>
      <c r="CE52" s="292"/>
      <c r="CF52" s="292"/>
      <c r="CG52" s="292"/>
      <c r="CH52" s="292"/>
      <c r="CI52" s="292"/>
      <c r="CJ52" s="292"/>
      <c r="CK52" s="292"/>
      <c r="CL52" s="292"/>
      <c r="CM52" s="292"/>
      <c r="CN52" s="292"/>
      <c r="CO52" s="292"/>
      <c r="CP52" s="292"/>
      <c r="CQ52" s="292"/>
      <c r="CR52" s="292"/>
      <c r="CS52" s="292"/>
      <c r="CT52" s="292"/>
      <c r="CU52" s="292"/>
      <c r="CV52" s="292"/>
      <c r="CW52" s="292"/>
      <c r="CX52" s="292"/>
      <c r="CY52" s="292"/>
      <c r="CZ52" s="292"/>
      <c r="DA52" s="292"/>
      <c r="DB52" s="292"/>
      <c r="DC52" s="292"/>
      <c r="DD52" s="292"/>
      <c r="DE52" s="292"/>
      <c r="DF52" s="292"/>
      <c r="DG52" s="292"/>
      <c r="DH52" s="292"/>
      <c r="DI52" s="292"/>
      <c r="DJ52" s="292"/>
      <c r="DK52" s="292"/>
      <c r="DL52" s="292"/>
      <c r="DM52" s="292"/>
      <c r="DN52" s="292"/>
      <c r="DO52" s="292"/>
      <c r="DP52" s="292"/>
      <c r="DQ52" s="292"/>
      <c r="DR52" s="292"/>
      <c r="DS52" s="292"/>
      <c r="DT52" s="292"/>
      <c r="DU52" s="292"/>
      <c r="DV52" s="292"/>
      <c r="DW52" s="292"/>
      <c r="DX52" s="292"/>
      <c r="DY52" s="292"/>
      <c r="DZ52" s="292"/>
      <c r="EA52" s="292"/>
      <c r="EB52" s="292"/>
      <c r="EC52" s="292"/>
      <c r="ED52" s="292"/>
      <c r="EE52" s="292"/>
      <c r="EF52" s="292"/>
      <c r="EG52" s="292"/>
      <c r="EH52" s="292"/>
      <c r="EI52" s="292"/>
      <c r="EJ52" s="292"/>
      <c r="EK52" s="292"/>
      <c r="EL52" s="292"/>
      <c r="EM52" s="292"/>
      <c r="EN52" s="292"/>
      <c r="EO52" s="292"/>
      <c r="EP52" s="292"/>
      <c r="EQ52" s="292"/>
      <c r="ER52" s="292"/>
      <c r="ES52" s="292"/>
      <c r="ET52" s="292"/>
      <c r="EU52" s="292"/>
      <c r="EV52" s="292"/>
      <c r="EW52" s="292"/>
      <c r="EX52" s="292"/>
      <c r="EY52" s="292"/>
      <c r="EZ52" s="292"/>
      <c r="FA52" s="292"/>
      <c r="FB52" s="292"/>
      <c r="FC52" s="292"/>
      <c r="FD52" s="292"/>
      <c r="FE52" s="292"/>
      <c r="FF52" s="292"/>
      <c r="FG52" s="292"/>
      <c r="FH52" s="292"/>
      <c r="FI52" s="292"/>
      <c r="FJ52" s="292"/>
      <c r="FK52" s="292"/>
      <c r="FL52" s="292"/>
      <c r="FM52" s="292"/>
      <c r="FN52" s="292"/>
      <c r="FO52" s="292"/>
      <c r="FP52" s="292"/>
      <c r="FQ52" s="292"/>
      <c r="FR52" s="292"/>
      <c r="FS52" s="292"/>
      <c r="FT52" s="292"/>
      <c r="FU52" s="292"/>
      <c r="FV52" s="292"/>
      <c r="FW52" s="292"/>
      <c r="FX52" s="292"/>
      <c r="FY52" s="292"/>
      <c r="FZ52" s="292"/>
      <c r="GA52" s="292"/>
      <c r="GB52" s="292"/>
      <c r="GC52" s="292"/>
      <c r="GD52" s="292"/>
      <c r="GE52" s="292"/>
      <c r="GF52" s="292"/>
      <c r="GG52" s="292"/>
      <c r="GH52" s="292"/>
      <c r="GI52" s="292"/>
      <c r="GJ52" s="292"/>
      <c r="GK52" s="292"/>
      <c r="GL52" s="292"/>
      <c r="GM52" s="292"/>
      <c r="GN52" s="292"/>
      <c r="GO52" s="292"/>
      <c r="GP52" s="292"/>
      <c r="GQ52" s="292"/>
      <c r="GR52" s="292"/>
      <c r="GS52" s="292"/>
      <c r="GT52" s="292"/>
      <c r="GU52" s="292"/>
      <c r="GV52" s="292"/>
      <c r="GW52" s="292"/>
      <c r="GX52" s="292"/>
      <c r="GY52" s="292"/>
      <c r="GZ52" s="292"/>
      <c r="HA52" s="292"/>
      <c r="HB52" s="292"/>
      <c r="HC52" s="292"/>
      <c r="HD52" s="292"/>
      <c r="HE52" s="292"/>
      <c r="HF52" s="292"/>
      <c r="HG52" s="292"/>
      <c r="HH52" s="292"/>
      <c r="HI52" s="292"/>
      <c r="HJ52" s="292"/>
      <c r="HK52" s="292"/>
      <c r="HL52" s="292"/>
      <c r="HM52" s="292"/>
      <c r="HN52" s="292"/>
      <c r="HO52" s="292"/>
      <c r="HP52" s="292"/>
      <c r="HQ52" s="292"/>
      <c r="HR52" s="292"/>
      <c r="HS52" s="292"/>
      <c r="HT52" s="292"/>
      <c r="HU52" s="292"/>
      <c r="HV52" s="292"/>
      <c r="HW52" s="292"/>
      <c r="HX52" s="292"/>
      <c r="HY52" s="292"/>
      <c r="HZ52" s="292"/>
      <c r="IA52" s="292"/>
      <c r="IB52" s="292"/>
      <c r="IC52" s="292"/>
      <c r="ID52" s="292"/>
      <c r="IE52" s="292"/>
      <c r="IF52" s="292"/>
      <c r="IG52" s="292"/>
      <c r="IH52" s="292"/>
      <c r="II52" s="292"/>
      <c r="IJ52" s="292"/>
      <c r="IK52" s="292"/>
      <c r="IL52" s="292"/>
      <c r="IM52" s="292"/>
      <c r="IN52" s="292"/>
      <c r="IO52" s="292"/>
      <c r="IP52" s="292"/>
      <c r="IQ52" s="292"/>
      <c r="IR52" s="292"/>
      <c r="IS52" s="292"/>
      <c r="IT52" s="292"/>
      <c r="IU52" s="292"/>
      <c r="IV52" s="292"/>
    </row>
    <row r="53" spans="1:256" ht="12">
      <c r="A53" s="255"/>
      <c r="B53" s="255"/>
      <c r="C53" s="255"/>
      <c r="D53" s="255"/>
      <c r="E53" s="258"/>
      <c r="F53" s="256"/>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2"/>
      <c r="BR53" s="292"/>
      <c r="BS53" s="292"/>
      <c r="BT53" s="292"/>
      <c r="BU53" s="292"/>
      <c r="BV53" s="292"/>
      <c r="BW53" s="292"/>
      <c r="BX53" s="292"/>
      <c r="BY53" s="292"/>
      <c r="BZ53" s="292"/>
      <c r="CA53" s="292"/>
      <c r="CB53" s="292"/>
      <c r="CC53" s="292"/>
      <c r="CD53" s="292"/>
      <c r="CE53" s="292"/>
      <c r="CF53" s="292"/>
      <c r="CG53" s="292"/>
      <c r="CH53" s="292"/>
      <c r="CI53" s="292"/>
      <c r="CJ53" s="292"/>
      <c r="CK53" s="292"/>
      <c r="CL53" s="292"/>
      <c r="CM53" s="292"/>
      <c r="CN53" s="292"/>
      <c r="CO53" s="292"/>
      <c r="CP53" s="292"/>
      <c r="CQ53" s="292"/>
      <c r="CR53" s="292"/>
      <c r="CS53" s="292"/>
      <c r="CT53" s="292"/>
      <c r="CU53" s="292"/>
      <c r="CV53" s="292"/>
      <c r="CW53" s="292"/>
      <c r="CX53" s="292"/>
      <c r="CY53" s="292"/>
      <c r="CZ53" s="292"/>
      <c r="DA53" s="292"/>
      <c r="DB53" s="292"/>
      <c r="DC53" s="292"/>
      <c r="DD53" s="292"/>
      <c r="DE53" s="292"/>
      <c r="DF53" s="292"/>
      <c r="DG53" s="292"/>
      <c r="DH53" s="292"/>
      <c r="DI53" s="292"/>
      <c r="DJ53" s="292"/>
      <c r="DK53" s="292"/>
      <c r="DL53" s="292"/>
      <c r="DM53" s="292"/>
      <c r="DN53" s="292"/>
      <c r="DO53" s="292"/>
      <c r="DP53" s="292"/>
      <c r="DQ53" s="292"/>
      <c r="DR53" s="292"/>
      <c r="DS53" s="292"/>
      <c r="DT53" s="292"/>
      <c r="DU53" s="292"/>
      <c r="DV53" s="292"/>
      <c r="DW53" s="292"/>
      <c r="DX53" s="292"/>
      <c r="DY53" s="292"/>
      <c r="DZ53" s="292"/>
      <c r="EA53" s="292"/>
      <c r="EB53" s="292"/>
      <c r="EC53" s="292"/>
      <c r="ED53" s="292"/>
      <c r="EE53" s="292"/>
      <c r="EF53" s="292"/>
      <c r="EG53" s="292"/>
      <c r="EH53" s="292"/>
      <c r="EI53" s="292"/>
      <c r="EJ53" s="292"/>
      <c r="EK53" s="292"/>
      <c r="EL53" s="292"/>
      <c r="EM53" s="292"/>
      <c r="EN53" s="292"/>
      <c r="EO53" s="292"/>
      <c r="EP53" s="292"/>
      <c r="EQ53" s="292"/>
      <c r="ER53" s="292"/>
      <c r="ES53" s="292"/>
      <c r="ET53" s="292"/>
      <c r="EU53" s="292"/>
      <c r="EV53" s="292"/>
      <c r="EW53" s="292"/>
      <c r="EX53" s="292"/>
      <c r="EY53" s="292"/>
      <c r="EZ53" s="292"/>
      <c r="FA53" s="292"/>
      <c r="FB53" s="292"/>
      <c r="FC53" s="292"/>
      <c r="FD53" s="292"/>
      <c r="FE53" s="292"/>
      <c r="FF53" s="292"/>
      <c r="FG53" s="292"/>
      <c r="FH53" s="292"/>
      <c r="FI53" s="292"/>
      <c r="FJ53" s="292"/>
      <c r="FK53" s="292"/>
      <c r="FL53" s="292"/>
      <c r="FM53" s="292"/>
      <c r="FN53" s="292"/>
      <c r="FO53" s="292"/>
      <c r="FP53" s="292"/>
      <c r="FQ53" s="292"/>
      <c r="FR53" s="292"/>
      <c r="FS53" s="292"/>
      <c r="FT53" s="292"/>
      <c r="FU53" s="292"/>
      <c r="FV53" s="292"/>
      <c r="FW53" s="292"/>
      <c r="FX53" s="292"/>
      <c r="FY53" s="292"/>
      <c r="FZ53" s="292"/>
      <c r="GA53" s="292"/>
      <c r="GB53" s="292"/>
      <c r="GC53" s="292"/>
      <c r="GD53" s="292"/>
      <c r="GE53" s="292"/>
      <c r="GF53" s="292"/>
      <c r="GG53" s="292"/>
      <c r="GH53" s="292"/>
      <c r="GI53" s="292"/>
      <c r="GJ53" s="292"/>
      <c r="GK53" s="292"/>
      <c r="GL53" s="292"/>
      <c r="GM53" s="292"/>
      <c r="GN53" s="292"/>
      <c r="GO53" s="292"/>
      <c r="GP53" s="292"/>
      <c r="GQ53" s="292"/>
      <c r="GR53" s="292"/>
      <c r="GS53" s="292"/>
      <c r="GT53" s="292"/>
      <c r="GU53" s="292"/>
      <c r="GV53" s="292"/>
      <c r="GW53" s="292"/>
      <c r="GX53" s="292"/>
      <c r="GY53" s="292"/>
      <c r="GZ53" s="292"/>
      <c r="HA53" s="292"/>
      <c r="HB53" s="292"/>
      <c r="HC53" s="292"/>
      <c r="HD53" s="292"/>
      <c r="HE53" s="292"/>
      <c r="HF53" s="292"/>
      <c r="HG53" s="292"/>
      <c r="HH53" s="292"/>
      <c r="HI53" s="292"/>
      <c r="HJ53" s="292"/>
      <c r="HK53" s="292"/>
      <c r="HL53" s="292"/>
      <c r="HM53" s="292"/>
      <c r="HN53" s="292"/>
      <c r="HO53" s="292"/>
      <c r="HP53" s="292"/>
      <c r="HQ53" s="292"/>
      <c r="HR53" s="292"/>
      <c r="HS53" s="292"/>
      <c r="HT53" s="292"/>
      <c r="HU53" s="292"/>
      <c r="HV53" s="292"/>
      <c r="HW53" s="292"/>
      <c r="HX53" s="292"/>
      <c r="HY53" s="292"/>
      <c r="HZ53" s="292"/>
      <c r="IA53" s="292"/>
      <c r="IB53" s="292"/>
      <c r="IC53" s="292"/>
      <c r="ID53" s="292"/>
      <c r="IE53" s="292"/>
      <c r="IF53" s="292"/>
      <c r="IG53" s="292"/>
      <c r="IH53" s="292"/>
      <c r="II53" s="292"/>
      <c r="IJ53" s="292"/>
      <c r="IK53" s="292"/>
      <c r="IL53" s="292"/>
      <c r="IM53" s="292"/>
      <c r="IN53" s="292"/>
      <c r="IO53" s="292"/>
      <c r="IP53" s="292"/>
      <c r="IQ53" s="292"/>
      <c r="IR53" s="292"/>
      <c r="IS53" s="292"/>
      <c r="IT53" s="292"/>
      <c r="IU53" s="292"/>
      <c r="IV53" s="292"/>
    </row>
    <row r="54" spans="1:256" ht="12">
      <c r="A54" s="311"/>
      <c r="B54" s="311"/>
      <c r="C54" s="255"/>
      <c r="D54" s="255" t="s">
        <v>584</v>
      </c>
      <c r="E54" s="258"/>
      <c r="F54" s="256"/>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292"/>
      <c r="BJ54" s="292"/>
      <c r="BK54" s="292"/>
      <c r="BL54" s="2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292"/>
      <c r="CY54" s="2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292"/>
      <c r="EA54" s="292"/>
      <c r="EB54" s="292"/>
      <c r="EC54" s="292"/>
      <c r="ED54" s="292"/>
      <c r="EE54" s="292"/>
      <c r="EF54" s="292"/>
      <c r="EG54" s="292"/>
      <c r="EH54" s="292"/>
      <c r="EI54" s="292"/>
      <c r="EJ54" s="292"/>
      <c r="EK54" s="292"/>
      <c r="EL54" s="292"/>
      <c r="EM54" s="292"/>
      <c r="EN54" s="292"/>
      <c r="EO54" s="292"/>
      <c r="EP54" s="292"/>
      <c r="EQ54" s="292"/>
      <c r="ER54" s="292"/>
      <c r="ES54" s="292"/>
      <c r="ET54" s="292"/>
      <c r="EU54" s="292"/>
      <c r="EV54" s="292"/>
      <c r="EW54" s="292"/>
      <c r="EX54" s="292"/>
      <c r="EY54" s="292"/>
      <c r="EZ54" s="292"/>
      <c r="FA54" s="292"/>
      <c r="FB54" s="292"/>
      <c r="FC54" s="292"/>
      <c r="FD54" s="292"/>
      <c r="FE54" s="292"/>
      <c r="FF54" s="292"/>
      <c r="FG54" s="292"/>
      <c r="FH54" s="292"/>
      <c r="FI54" s="292"/>
      <c r="FJ54" s="292"/>
      <c r="FK54" s="292"/>
      <c r="FL54" s="292"/>
      <c r="FM54" s="292"/>
      <c r="FN54" s="292"/>
      <c r="FO54" s="292"/>
      <c r="FP54" s="292"/>
      <c r="FQ54" s="292"/>
      <c r="FR54" s="292"/>
      <c r="FS54" s="292"/>
      <c r="FT54" s="292"/>
      <c r="FU54" s="292"/>
      <c r="FV54" s="292"/>
      <c r="FW54" s="292"/>
      <c r="FX54" s="292"/>
      <c r="FY54" s="292"/>
      <c r="FZ54" s="292"/>
      <c r="GA54" s="292"/>
      <c r="GB54" s="292"/>
      <c r="GC54" s="292"/>
      <c r="GD54" s="292"/>
      <c r="GE54" s="292"/>
      <c r="GF54" s="292"/>
      <c r="GG54" s="292"/>
      <c r="GH54" s="292"/>
      <c r="GI54" s="292"/>
      <c r="GJ54" s="292"/>
      <c r="GK54" s="292"/>
      <c r="GL54" s="292"/>
      <c r="GM54" s="292"/>
      <c r="GN54" s="292"/>
      <c r="GO54" s="292"/>
      <c r="GP54" s="292"/>
      <c r="GQ54" s="292"/>
      <c r="GR54" s="292"/>
      <c r="GS54" s="292"/>
      <c r="GT54" s="292"/>
      <c r="GU54" s="292"/>
      <c r="GV54" s="292"/>
      <c r="GW54" s="292"/>
      <c r="GX54" s="292"/>
      <c r="GY54" s="292"/>
      <c r="GZ54" s="292"/>
      <c r="HA54" s="292"/>
      <c r="HB54" s="292"/>
      <c r="HC54" s="292"/>
      <c r="HD54" s="292"/>
      <c r="HE54" s="292"/>
      <c r="HF54" s="292"/>
      <c r="HG54" s="292"/>
      <c r="HH54" s="292"/>
      <c r="HI54" s="292"/>
      <c r="HJ54" s="292"/>
      <c r="HK54" s="292"/>
      <c r="HL54" s="292"/>
      <c r="HM54" s="292"/>
      <c r="HN54" s="292"/>
      <c r="HO54" s="292"/>
      <c r="HP54" s="292"/>
      <c r="HQ54" s="292"/>
      <c r="HR54" s="292"/>
      <c r="HS54" s="292"/>
      <c r="HT54" s="292"/>
      <c r="HU54" s="292"/>
      <c r="HV54" s="292"/>
      <c r="HW54" s="292"/>
      <c r="HX54" s="292"/>
      <c r="HY54" s="292"/>
      <c r="HZ54" s="292"/>
      <c r="IA54" s="292"/>
      <c r="IB54" s="292"/>
      <c r="IC54" s="292"/>
      <c r="ID54" s="292"/>
      <c r="IE54" s="292"/>
      <c r="IF54" s="292"/>
      <c r="IG54" s="292"/>
      <c r="IH54" s="292"/>
      <c r="II54" s="292"/>
      <c r="IJ54" s="292"/>
      <c r="IK54" s="292"/>
      <c r="IL54" s="292"/>
      <c r="IM54" s="292"/>
      <c r="IN54" s="292"/>
      <c r="IO54" s="292"/>
      <c r="IP54" s="292"/>
      <c r="IQ54" s="292"/>
      <c r="IR54" s="292"/>
      <c r="IS54" s="292"/>
      <c r="IT54" s="292"/>
      <c r="IU54" s="292"/>
      <c r="IV54" s="292"/>
    </row>
    <row r="55" spans="1:256" ht="12">
      <c r="A55" s="260"/>
      <c r="B55" s="260"/>
      <c r="C55" s="255"/>
      <c r="D55" s="255" t="s">
        <v>585</v>
      </c>
      <c r="E55" s="258"/>
      <c r="F55" s="256"/>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292"/>
      <c r="BJ55" s="292"/>
      <c r="BK55" s="292"/>
      <c r="BL55" s="292"/>
      <c r="BM55" s="292"/>
      <c r="BN55" s="292"/>
      <c r="BO55" s="292"/>
      <c r="BP55" s="292"/>
      <c r="BQ55" s="292"/>
      <c r="BR55" s="292"/>
      <c r="BS55" s="292"/>
      <c r="BT55" s="292"/>
      <c r="BU55" s="292"/>
      <c r="BV55" s="292"/>
      <c r="BW55" s="292"/>
      <c r="BX55" s="292"/>
      <c r="BY55" s="292"/>
      <c r="BZ55" s="292"/>
      <c r="CA55" s="292"/>
      <c r="CB55" s="292"/>
      <c r="CC55" s="292"/>
      <c r="CD55" s="292"/>
      <c r="CE55" s="292"/>
      <c r="CF55" s="292"/>
      <c r="CG55" s="292"/>
      <c r="CH55" s="292"/>
      <c r="CI55" s="292"/>
      <c r="CJ55" s="292"/>
      <c r="CK55" s="292"/>
      <c r="CL55" s="292"/>
      <c r="CM55" s="292"/>
      <c r="CN55" s="292"/>
      <c r="CO55" s="292"/>
      <c r="CP55" s="292"/>
      <c r="CQ55" s="292"/>
      <c r="CR55" s="292"/>
      <c r="CS55" s="292"/>
      <c r="CT55" s="292"/>
      <c r="CU55" s="292"/>
      <c r="CV55" s="292"/>
      <c r="CW55" s="292"/>
      <c r="CX55" s="292"/>
      <c r="CY55" s="292"/>
      <c r="CZ55" s="292"/>
      <c r="DA55" s="292"/>
      <c r="DB55" s="292"/>
      <c r="DC55" s="292"/>
      <c r="DD55" s="292"/>
      <c r="DE55" s="292"/>
      <c r="DF55" s="292"/>
      <c r="DG55" s="292"/>
      <c r="DH55" s="292"/>
      <c r="DI55" s="292"/>
      <c r="DJ55" s="292"/>
      <c r="DK55" s="292"/>
      <c r="DL55" s="292"/>
      <c r="DM55" s="292"/>
      <c r="DN55" s="292"/>
      <c r="DO55" s="292"/>
      <c r="DP55" s="292"/>
      <c r="DQ55" s="292"/>
      <c r="DR55" s="292"/>
      <c r="DS55" s="292"/>
      <c r="DT55" s="292"/>
      <c r="DU55" s="292"/>
      <c r="DV55" s="292"/>
      <c r="DW55" s="292"/>
      <c r="DX55" s="292"/>
      <c r="DY55" s="292"/>
      <c r="DZ55" s="292"/>
      <c r="EA55" s="292"/>
      <c r="EB55" s="292"/>
      <c r="EC55" s="292"/>
      <c r="ED55" s="292"/>
      <c r="EE55" s="292"/>
      <c r="EF55" s="292"/>
      <c r="EG55" s="292"/>
      <c r="EH55" s="292"/>
      <c r="EI55" s="292"/>
      <c r="EJ55" s="292"/>
      <c r="EK55" s="292"/>
      <c r="EL55" s="292"/>
      <c r="EM55" s="292"/>
      <c r="EN55" s="292"/>
      <c r="EO55" s="292"/>
      <c r="EP55" s="292"/>
      <c r="EQ55" s="292"/>
      <c r="ER55" s="292"/>
      <c r="ES55" s="292"/>
      <c r="ET55" s="292"/>
      <c r="EU55" s="292"/>
      <c r="EV55" s="292"/>
      <c r="EW55" s="292"/>
      <c r="EX55" s="292"/>
      <c r="EY55" s="292"/>
      <c r="EZ55" s="292"/>
      <c r="FA55" s="292"/>
      <c r="FB55" s="292"/>
      <c r="FC55" s="292"/>
      <c r="FD55" s="292"/>
      <c r="FE55" s="292"/>
      <c r="FF55" s="292"/>
      <c r="FG55" s="292"/>
      <c r="FH55" s="292"/>
      <c r="FI55" s="292"/>
      <c r="FJ55" s="292"/>
      <c r="FK55" s="292"/>
      <c r="FL55" s="292"/>
      <c r="FM55" s="292"/>
      <c r="FN55" s="292"/>
      <c r="FO55" s="292"/>
      <c r="FP55" s="292"/>
      <c r="FQ55" s="292"/>
      <c r="FR55" s="292"/>
      <c r="FS55" s="292"/>
      <c r="FT55" s="292"/>
      <c r="FU55" s="292"/>
      <c r="FV55" s="292"/>
      <c r="FW55" s="292"/>
      <c r="FX55" s="292"/>
      <c r="FY55" s="292"/>
      <c r="FZ55" s="292"/>
      <c r="GA55" s="292"/>
      <c r="GB55" s="292"/>
      <c r="GC55" s="292"/>
      <c r="GD55" s="292"/>
      <c r="GE55" s="292"/>
      <c r="GF55" s="292"/>
      <c r="GG55" s="292"/>
      <c r="GH55" s="292"/>
      <c r="GI55" s="292"/>
      <c r="GJ55" s="292"/>
      <c r="GK55" s="292"/>
      <c r="GL55" s="292"/>
      <c r="GM55" s="292"/>
      <c r="GN55" s="292"/>
      <c r="GO55" s="292"/>
      <c r="GP55" s="292"/>
      <c r="GQ55" s="292"/>
      <c r="GR55" s="292"/>
      <c r="GS55" s="292"/>
      <c r="GT55" s="292"/>
      <c r="GU55" s="292"/>
      <c r="GV55" s="292"/>
      <c r="GW55" s="292"/>
      <c r="GX55" s="292"/>
      <c r="GY55" s="292"/>
      <c r="GZ55" s="292"/>
      <c r="HA55" s="292"/>
      <c r="HB55" s="292"/>
      <c r="HC55" s="292"/>
      <c r="HD55" s="292"/>
      <c r="HE55" s="292"/>
      <c r="HF55" s="292"/>
      <c r="HG55" s="292"/>
      <c r="HH55" s="292"/>
      <c r="HI55" s="292"/>
      <c r="HJ55" s="292"/>
      <c r="HK55" s="292"/>
      <c r="HL55" s="292"/>
      <c r="HM55" s="292"/>
      <c r="HN55" s="292"/>
      <c r="HO55" s="292"/>
      <c r="HP55" s="292"/>
      <c r="HQ55" s="292"/>
      <c r="HR55" s="292"/>
      <c r="HS55" s="292"/>
      <c r="HT55" s="292"/>
      <c r="HU55" s="292"/>
      <c r="HV55" s="292"/>
      <c r="HW55" s="292"/>
      <c r="HX55" s="292"/>
      <c r="HY55" s="292"/>
      <c r="HZ55" s="292"/>
      <c r="IA55" s="292"/>
      <c r="IB55" s="292"/>
      <c r="IC55" s="292"/>
      <c r="ID55" s="292"/>
      <c r="IE55" s="292"/>
      <c r="IF55" s="292"/>
      <c r="IG55" s="292"/>
      <c r="IH55" s="292"/>
      <c r="II55" s="292"/>
      <c r="IJ55" s="292"/>
      <c r="IK55" s="292"/>
      <c r="IL55" s="292"/>
      <c r="IM55" s="292"/>
      <c r="IN55" s="292"/>
      <c r="IO55" s="292"/>
      <c r="IP55" s="292"/>
      <c r="IQ55" s="292"/>
      <c r="IR55" s="292"/>
      <c r="IS55" s="292"/>
      <c r="IT55" s="292"/>
      <c r="IU55" s="292"/>
      <c r="IV55" s="292"/>
    </row>
  </sheetData>
  <mergeCells count="6">
    <mergeCell ref="D14:F14"/>
    <mergeCell ref="D15:F15"/>
    <mergeCell ref="D16:F16"/>
    <mergeCell ref="D21:E21"/>
    <mergeCell ref="A34:E36"/>
    <mergeCell ref="A54:B54"/>
  </mergeCells>
  <pageMargins left="0.7" right="0.7" top="0.75" bottom="0.75" header="0.3" footer="0.3"/>
  <pageSetup paperSize="9" scale="87"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103"/>
  <sheetViews>
    <sheetView view="pageBreakPreview" topLeftCell="A10" zoomScaleNormal="100" zoomScaleSheetLayoutView="100" workbookViewId="0">
      <selection activeCell="A13" sqref="A13"/>
    </sheetView>
  </sheetViews>
  <sheetFormatPr defaultColWidth="8.85546875" defaultRowHeight="12.75"/>
  <cols>
    <col min="1" max="1" width="82" customWidth="1"/>
  </cols>
  <sheetData>
    <row r="2" spans="1:1" ht="38.25" customHeight="1">
      <c r="A2" s="6" t="s">
        <v>26</v>
      </c>
    </row>
    <row r="3" spans="1:1">
      <c r="A3" s="66" t="s">
        <v>97</v>
      </c>
    </row>
    <row r="6" spans="1:1">
      <c r="A6" s="41" t="s">
        <v>351</v>
      </c>
    </row>
    <row r="8" spans="1:1">
      <c r="A8" s="66" t="s">
        <v>325</v>
      </c>
    </row>
    <row r="15" spans="1:1" ht="45.75" customHeight="1"/>
    <row r="17" spans="1:1" s="15" customFormat="1"/>
    <row r="18" spans="1:1" s="15" customFormat="1" ht="18">
      <c r="A18" s="15" t="s">
        <v>98</v>
      </c>
    </row>
    <row r="19" spans="1:1" s="15" customFormat="1"/>
    <row r="20" spans="1:1" s="15" customFormat="1">
      <c r="A20" s="93" t="s">
        <v>330</v>
      </c>
    </row>
    <row r="21" spans="1:1" s="15" customFormat="1">
      <c r="A21" s="93"/>
    </row>
    <row r="22" spans="1:1" s="15" customFormat="1">
      <c r="A22" s="93"/>
    </row>
    <row r="23" spans="1:1" s="15" customFormat="1"/>
    <row r="42" spans="1:1" ht="12.75" customHeight="1"/>
    <row r="45" spans="1:1">
      <c r="A45" s="74" t="s">
        <v>27</v>
      </c>
    </row>
    <row r="46" spans="1:1">
      <c r="A46" s="74" t="s">
        <v>326</v>
      </c>
    </row>
    <row r="47" spans="1:1" ht="12.75" customHeight="1">
      <c r="A47" s="68" t="s">
        <v>103</v>
      </c>
    </row>
    <row r="48" spans="1:1" ht="12.75" customHeight="1">
      <c r="A48" s="68"/>
    </row>
    <row r="49" spans="1:1" ht="12.75" customHeight="1">
      <c r="A49" s="68"/>
    </row>
    <row r="50" spans="1:1" ht="12.75" customHeight="1"/>
    <row r="51" spans="1:1" ht="12.75" customHeight="1"/>
    <row r="52" spans="1:1" ht="12.75" customHeight="1"/>
    <row r="54" spans="1:1" ht="12.75" customHeight="1"/>
    <row r="55" spans="1:1" ht="12.75" customHeight="1"/>
    <row r="56" spans="1:1" ht="12.75" customHeight="1"/>
    <row r="61" spans="1:1" ht="12.75" customHeight="1"/>
    <row r="62" spans="1:1" ht="12.75" customHeight="1"/>
    <row r="64" spans="1:1" ht="12.75" customHeight="1"/>
    <row r="68" ht="12.75" customHeight="1"/>
    <row r="71" ht="12.75" customHeight="1"/>
    <row r="72" ht="12.75" customHeight="1"/>
    <row r="75" ht="12.75" customHeight="1"/>
    <row r="77" ht="12.75" customHeight="1"/>
    <row r="79" ht="12.75" customHeight="1"/>
    <row r="81" ht="12.75" customHeight="1"/>
    <row r="83" ht="12.75" customHeight="1"/>
    <row r="85" ht="12.75" customHeight="1"/>
    <row r="86" ht="12.75" customHeight="1"/>
    <row r="88" ht="12.75" customHeight="1"/>
    <row r="89" ht="12.75" customHeight="1"/>
    <row r="90" ht="12.75" customHeight="1"/>
    <row r="91" ht="12.75" customHeight="1"/>
    <row r="92" ht="12.75" customHeight="1"/>
    <row r="94" ht="12.75" customHeight="1"/>
    <row r="100" ht="12.75" customHeight="1"/>
    <row r="101" ht="12.75" customHeight="1"/>
    <row r="102" ht="12.75" customHeight="1"/>
    <row r="103" ht="12.75" customHeight="1"/>
  </sheetData>
  <phoneticPr fontId="1" type="noConversion"/>
  <pageMargins left="0.74803149606299213" right="0.74803149606299213" top="0.98425196850393704" bottom="0.98425196850393704" header="0.51181102362204722" footer="0.51181102362204722"/>
  <pageSetup paperSize="9" orientation="portrait" r:id="rId1"/>
  <headerFooter differentFirst="1" alignWithMargins="0">
    <oddHeader xml:space="preserve">&amp;L&amp;9MAD arhitektura
Jakelic d.o.o.
Školska 12, Sesvetski  Kraljevec 10361&amp;6&amp;K000000
&amp;C&amp;9HOTEL ZORNA
PROJEKT INTERIJERA
RECEPCIJA&amp;6
</oddHeader>
    <oddFooter>&amp;L&amp;8TROŠKOVNIK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0"/>
  <sheetViews>
    <sheetView view="pageBreakPreview" zoomScaleNormal="100" zoomScaleSheetLayoutView="100" workbookViewId="0">
      <selection activeCell="F26" sqref="F26"/>
    </sheetView>
  </sheetViews>
  <sheetFormatPr defaultColWidth="8.85546875" defaultRowHeight="12.75"/>
  <cols>
    <col min="1" max="1" width="4.28515625" customWidth="1"/>
    <col min="2" max="2" width="55" customWidth="1"/>
    <col min="3" max="3" width="6.42578125" customWidth="1"/>
    <col min="4" max="4" width="8.42578125" customWidth="1"/>
    <col min="5" max="5" width="8.140625" customWidth="1"/>
  </cols>
  <sheetData>
    <row r="1" spans="1:6" ht="15" customHeight="1">
      <c r="A1" s="1"/>
      <c r="B1" s="2"/>
      <c r="C1" s="3"/>
      <c r="D1" s="4"/>
    </row>
    <row r="2" spans="1:6">
      <c r="A2" s="33"/>
      <c r="B2" s="37" t="s">
        <v>28</v>
      </c>
      <c r="C2" s="34"/>
      <c r="D2" s="36"/>
      <c r="E2" s="5"/>
      <c r="F2" s="5"/>
    </row>
    <row r="3" spans="1:6">
      <c r="A3" s="33"/>
      <c r="B3" s="13"/>
      <c r="C3" s="34"/>
      <c r="D3" s="35"/>
      <c r="E3" s="4"/>
      <c r="F3" s="5"/>
    </row>
    <row r="4" spans="1:6" ht="47.25" customHeight="1">
      <c r="A4" s="33" t="s">
        <v>21</v>
      </c>
      <c r="B4" s="13" t="s">
        <v>29</v>
      </c>
      <c r="C4" s="32"/>
      <c r="D4" s="31"/>
      <c r="E4" s="4"/>
      <c r="F4" s="5"/>
    </row>
    <row r="5" spans="1:6">
      <c r="A5" s="33"/>
      <c r="B5" s="9"/>
      <c r="C5" s="32"/>
      <c r="D5" s="31"/>
      <c r="E5" s="4"/>
      <c r="F5" s="5"/>
    </row>
    <row r="6" spans="1:6" ht="25.5">
      <c r="A6" s="33" t="s">
        <v>22</v>
      </c>
      <c r="B6" s="9" t="s">
        <v>30</v>
      </c>
      <c r="C6" s="32"/>
      <c r="D6" s="31"/>
      <c r="E6" s="4"/>
      <c r="F6" s="5"/>
    </row>
    <row r="7" spans="1:6">
      <c r="A7" s="33"/>
      <c r="B7" s="9"/>
      <c r="C7" s="32"/>
      <c r="D7" s="31"/>
      <c r="E7" s="4"/>
      <c r="F7" s="5"/>
    </row>
    <row r="8" spans="1:6" ht="38.25">
      <c r="A8" s="33" t="s">
        <v>23</v>
      </c>
      <c r="B8" s="9" t="s">
        <v>31</v>
      </c>
      <c r="C8" s="32"/>
      <c r="D8" s="31"/>
      <c r="E8" s="4"/>
      <c r="F8" s="5"/>
    </row>
    <row r="9" spans="1:6">
      <c r="A9" s="33"/>
      <c r="B9" s="9"/>
      <c r="C9" s="32"/>
      <c r="D9" s="31"/>
      <c r="E9" s="4"/>
      <c r="F9" s="5"/>
    </row>
    <row r="10" spans="1:6" ht="25.5">
      <c r="A10" s="33" t="s">
        <v>24</v>
      </c>
      <c r="B10" s="9" t="s">
        <v>32</v>
      </c>
      <c r="C10" s="32"/>
      <c r="D10" s="31"/>
      <c r="E10" s="4"/>
      <c r="F10" s="5"/>
    </row>
    <row r="11" spans="1:6">
      <c r="A11" s="33"/>
      <c r="B11" s="9"/>
      <c r="C11" s="32"/>
      <c r="D11" s="31"/>
      <c r="E11" s="4"/>
      <c r="F11" s="5"/>
    </row>
    <row r="12" spans="1:6" ht="140.25">
      <c r="A12" s="33" t="s">
        <v>14</v>
      </c>
      <c r="B12" s="40" t="s">
        <v>33</v>
      </c>
      <c r="C12" s="32"/>
      <c r="D12" s="31"/>
      <c r="E12" s="4"/>
      <c r="F12" s="5"/>
    </row>
    <row r="13" spans="1:6">
      <c r="A13" s="33"/>
      <c r="B13" s="9"/>
      <c r="C13" s="32"/>
      <c r="D13" s="31"/>
      <c r="E13" s="4"/>
      <c r="F13" s="5"/>
    </row>
    <row r="14" spans="1:6" ht="15" customHeight="1">
      <c r="C14" s="32"/>
      <c r="D14" s="31"/>
      <c r="E14" s="4"/>
      <c r="F14" s="5"/>
    </row>
    <row r="15" spans="1:6" ht="76.5">
      <c r="A15" s="33" t="s">
        <v>25</v>
      </c>
      <c r="B15" s="39" t="s">
        <v>34</v>
      </c>
      <c r="C15" s="32"/>
      <c r="D15" s="31"/>
      <c r="E15" s="4"/>
      <c r="F15" s="5"/>
    </row>
    <row r="16" spans="1:6">
      <c r="A16" s="33"/>
      <c r="B16" s="38"/>
      <c r="C16" s="32"/>
      <c r="D16" s="31"/>
      <c r="E16" s="4"/>
      <c r="F16" s="5"/>
    </row>
    <row r="17" spans="1:6">
      <c r="A17" s="33"/>
      <c r="B17" s="9"/>
      <c r="C17" s="32"/>
      <c r="D17" s="31"/>
      <c r="E17" s="4"/>
      <c r="F17" s="5"/>
    </row>
    <row r="18" spans="1:6">
      <c r="A18" s="33"/>
      <c r="B18" s="9"/>
      <c r="C18" s="32"/>
      <c r="D18" s="31"/>
      <c r="E18" s="4"/>
      <c r="F18" s="5"/>
    </row>
    <row r="19" spans="1:6">
      <c r="A19" s="33"/>
      <c r="B19" s="9"/>
      <c r="C19" s="32"/>
      <c r="D19" s="31"/>
      <c r="E19" s="4"/>
      <c r="F19" s="5"/>
    </row>
    <row r="20" spans="1:6">
      <c r="A20" s="33"/>
      <c r="B20" s="9"/>
      <c r="C20" s="32"/>
      <c r="D20" s="31"/>
      <c r="E20" s="4"/>
      <c r="F20" s="5"/>
    </row>
    <row r="21" spans="1:6">
      <c r="A21" s="33"/>
      <c r="B21" s="9"/>
      <c r="C21" s="32"/>
      <c r="D21" s="31"/>
      <c r="E21" s="4"/>
      <c r="F21" s="5"/>
    </row>
    <row r="22" spans="1:6">
      <c r="A22" s="25"/>
      <c r="B22" s="9"/>
      <c r="C22" s="32"/>
      <c r="D22" s="31"/>
      <c r="E22" s="4"/>
      <c r="F22" s="5"/>
    </row>
    <row r="23" spans="1:6">
      <c r="A23" s="25"/>
      <c r="B23" s="9"/>
      <c r="C23" s="32"/>
      <c r="D23" s="31"/>
      <c r="E23" s="4"/>
      <c r="F23" s="5"/>
    </row>
    <row r="24" spans="1:6">
      <c r="A24" s="25"/>
      <c r="B24" s="29"/>
      <c r="C24" s="32"/>
      <c r="D24" s="31"/>
      <c r="E24" s="4"/>
      <c r="F24" s="5"/>
    </row>
    <row r="25" spans="1:6">
      <c r="A25" s="30"/>
      <c r="B25" s="22"/>
      <c r="C25" s="32"/>
      <c r="D25" s="31"/>
      <c r="E25" s="23"/>
      <c r="F25" s="28"/>
    </row>
    <row r="26" spans="1:6">
      <c r="A26" s="26"/>
      <c r="B26" s="9"/>
      <c r="C26" s="12"/>
      <c r="D26" s="11"/>
      <c r="E26" s="4"/>
      <c r="F26" s="5"/>
    </row>
    <row r="27" spans="1:6">
      <c r="A27" s="27"/>
      <c r="B27" s="9"/>
      <c r="C27" s="12"/>
      <c r="D27" s="11"/>
      <c r="E27" s="4"/>
      <c r="F27" s="5"/>
    </row>
    <row r="28" spans="1:6">
      <c r="A28" s="27"/>
      <c r="B28" s="20"/>
      <c r="C28" s="19"/>
      <c r="D28" s="21"/>
      <c r="E28" s="21"/>
      <c r="F28" s="10"/>
    </row>
    <row r="29" spans="1:6">
      <c r="A29" s="19"/>
      <c r="B29" s="6"/>
      <c r="C29" s="6"/>
      <c r="D29" s="7"/>
      <c r="E29" s="7"/>
      <c r="F29" s="7"/>
    </row>
    <row r="30" spans="1:6">
      <c r="A30" s="6"/>
    </row>
  </sheetData>
  <phoneticPr fontId="1" type="noConversion"/>
  <pageMargins left="0.74803149606299213" right="0" top="0.98425196850393704" bottom="0.98425196850393704" header="0.51181102362204722" footer="0.51181102362204722"/>
  <pageSetup paperSize="9" orientation="portrait" r:id="rId1"/>
  <headerFooter alignWithMargins="0">
    <oddFooter>&amp;L&amp;8TROŠKOVNIK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08"/>
  <sheetViews>
    <sheetView view="pageBreakPreview" zoomScaleNormal="100" zoomScaleSheetLayoutView="100" workbookViewId="0">
      <selection activeCell="F109" sqref="F109"/>
    </sheetView>
  </sheetViews>
  <sheetFormatPr defaultColWidth="8.85546875" defaultRowHeight="12.75"/>
  <cols>
    <col min="1" max="1" width="4.28515625" customWidth="1"/>
    <col min="2" max="2" width="56" customWidth="1"/>
    <col min="3" max="3" width="6.42578125" customWidth="1"/>
    <col min="4" max="4" width="8.42578125" customWidth="1"/>
    <col min="5" max="5" width="8.140625" customWidth="1"/>
  </cols>
  <sheetData>
    <row r="1" spans="1:6" ht="15" customHeight="1">
      <c r="A1" s="1"/>
      <c r="B1" s="2"/>
      <c r="C1" s="3"/>
      <c r="D1" s="4"/>
    </row>
    <row r="2" spans="1:6">
      <c r="B2" t="s">
        <v>35</v>
      </c>
    </row>
    <row r="3" spans="1:6">
      <c r="A3" s="24"/>
      <c r="B3" s="17"/>
      <c r="C3" s="18"/>
      <c r="D3" s="8"/>
      <c r="E3" s="8"/>
      <c r="F3" s="16"/>
    </row>
    <row r="4" spans="1:6">
      <c r="A4" s="33"/>
      <c r="B4" s="13"/>
      <c r="C4" s="34"/>
      <c r="D4" s="35"/>
      <c r="E4" s="4"/>
      <c r="F4" s="5"/>
    </row>
    <row r="5" spans="1:6" ht="38.25">
      <c r="A5" s="33"/>
      <c r="B5" s="37" t="s">
        <v>36</v>
      </c>
      <c r="C5" s="42"/>
      <c r="D5" s="43"/>
      <c r="E5" s="44"/>
      <c r="F5" s="5"/>
    </row>
    <row r="6" spans="1:6">
      <c r="A6" s="33"/>
      <c r="B6" s="13"/>
      <c r="C6" s="42"/>
      <c r="D6" s="45"/>
      <c r="E6" s="46"/>
      <c r="F6" s="5"/>
    </row>
    <row r="7" spans="1:6" ht="114.75">
      <c r="A7" s="33"/>
      <c r="B7" s="37" t="s">
        <v>89</v>
      </c>
      <c r="C7" s="47"/>
      <c r="D7" s="48"/>
      <c r="E7" s="46"/>
      <c r="F7" s="5"/>
    </row>
    <row r="8" spans="1:6" ht="127.5">
      <c r="A8" s="33"/>
      <c r="B8" s="56" t="s">
        <v>90</v>
      </c>
      <c r="C8" s="47"/>
      <c r="D8" s="48"/>
      <c r="E8" s="46"/>
      <c r="F8" s="5"/>
    </row>
    <row r="9" spans="1:6" ht="114.75">
      <c r="A9" s="33"/>
      <c r="B9" s="9" t="s">
        <v>37</v>
      </c>
      <c r="C9" s="47"/>
      <c r="D9" s="48"/>
      <c r="E9" s="46"/>
      <c r="F9" s="5"/>
    </row>
    <row r="10" spans="1:6">
      <c r="A10" s="33"/>
      <c r="B10" s="9"/>
      <c r="C10" s="47"/>
      <c r="D10" s="48"/>
      <c r="E10" s="46"/>
      <c r="F10" s="5"/>
    </row>
    <row r="11" spans="1:6" ht="51">
      <c r="A11" s="33"/>
      <c r="B11" s="56" t="s">
        <v>38</v>
      </c>
      <c r="C11" s="47"/>
      <c r="D11" s="48"/>
      <c r="E11" s="46"/>
      <c r="F11" s="5"/>
    </row>
    <row r="12" spans="1:6" ht="76.5">
      <c r="A12" s="33"/>
      <c r="B12" s="9" t="s">
        <v>39</v>
      </c>
      <c r="C12" s="47"/>
      <c r="D12" s="48"/>
      <c r="E12" s="46"/>
      <c r="F12" s="5"/>
    </row>
    <row r="13" spans="1:6" s="62" customFormat="1" ht="114.75">
      <c r="A13" s="60"/>
      <c r="B13" s="57" t="s">
        <v>40</v>
      </c>
      <c r="C13" s="14"/>
      <c r="D13" s="61"/>
      <c r="E13" s="58"/>
      <c r="F13" s="59"/>
    </row>
    <row r="14" spans="1:6">
      <c r="A14" s="33"/>
      <c r="B14" s="9"/>
      <c r="C14" s="47"/>
      <c r="D14" s="48"/>
      <c r="E14" s="46"/>
      <c r="F14" s="5"/>
    </row>
    <row r="15" spans="1:6" ht="153">
      <c r="A15" s="33"/>
      <c r="B15" s="40" t="s">
        <v>41</v>
      </c>
      <c r="C15" s="47"/>
      <c r="D15" s="48"/>
      <c r="E15" s="46"/>
      <c r="F15" s="5"/>
    </row>
    <row r="16" spans="1:6">
      <c r="A16" s="33"/>
      <c r="B16" s="9"/>
      <c r="C16" s="47"/>
      <c r="D16" s="48"/>
      <c r="E16" s="46"/>
      <c r="F16" s="5"/>
    </row>
    <row r="17" spans="1:6" ht="89.25">
      <c r="B17" s="41" t="s">
        <v>42</v>
      </c>
      <c r="C17" s="47"/>
      <c r="D17" s="48"/>
      <c r="E17" s="46"/>
      <c r="F17" s="5"/>
    </row>
    <row r="18" spans="1:6" ht="38.25">
      <c r="A18" s="33"/>
      <c r="B18" s="40" t="s">
        <v>43</v>
      </c>
      <c r="C18" s="47"/>
      <c r="D18" s="48"/>
      <c r="E18" s="46"/>
      <c r="F18" s="5"/>
    </row>
    <row r="19" spans="1:6" ht="63.75">
      <c r="A19" s="33"/>
      <c r="B19" s="9" t="s">
        <v>44</v>
      </c>
      <c r="C19" s="47"/>
      <c r="D19" s="48"/>
      <c r="E19" s="46"/>
      <c r="F19" s="5"/>
    </row>
    <row r="20" spans="1:6" ht="18.75" customHeight="1">
      <c r="A20" s="33"/>
      <c r="B20" s="9"/>
      <c r="C20" s="47"/>
      <c r="D20" s="48"/>
      <c r="E20" s="46"/>
      <c r="F20" s="5"/>
    </row>
    <row r="21" spans="1:6" ht="255">
      <c r="A21" s="33"/>
      <c r="B21" s="9" t="s">
        <v>45</v>
      </c>
      <c r="C21" s="47"/>
      <c r="D21" s="48"/>
      <c r="E21" s="46"/>
      <c r="F21" s="5"/>
    </row>
    <row r="22" spans="1:6">
      <c r="A22" s="33"/>
      <c r="B22" s="9"/>
      <c r="C22" s="47"/>
      <c r="D22" s="48"/>
      <c r="E22" s="46"/>
      <c r="F22" s="5"/>
    </row>
    <row r="23" spans="1:6" ht="114.75">
      <c r="A23" s="33"/>
      <c r="B23" s="9" t="s">
        <v>46</v>
      </c>
      <c r="C23" s="47"/>
      <c r="D23" s="48"/>
      <c r="E23" s="46"/>
      <c r="F23" s="5"/>
    </row>
    <row r="24" spans="1:6">
      <c r="A24" s="33"/>
      <c r="B24" s="9"/>
      <c r="C24" s="47"/>
      <c r="D24" s="48"/>
      <c r="E24" s="46"/>
      <c r="F24" s="5"/>
    </row>
    <row r="25" spans="1:6" ht="114.75">
      <c r="A25" s="25"/>
      <c r="B25" s="9" t="s">
        <v>47</v>
      </c>
      <c r="C25" s="47"/>
      <c r="D25" s="48"/>
      <c r="E25" s="46"/>
      <c r="F25" s="5"/>
    </row>
    <row r="26" spans="1:6">
      <c r="A26" s="25"/>
      <c r="B26" s="9"/>
      <c r="C26" s="47"/>
      <c r="D26" s="48"/>
      <c r="E26" s="46"/>
      <c r="F26" s="5"/>
    </row>
    <row r="27" spans="1:6">
      <c r="A27" s="30"/>
      <c r="B27" s="63"/>
      <c r="C27" s="47"/>
      <c r="D27" s="48"/>
      <c r="E27" s="49"/>
      <c r="F27" s="28"/>
    </row>
    <row r="28" spans="1:6" ht="25.5">
      <c r="A28" s="26"/>
      <c r="B28" s="9" t="s">
        <v>48</v>
      </c>
      <c r="C28" s="50"/>
      <c r="D28" s="51"/>
      <c r="E28" s="46"/>
      <c r="F28" s="5"/>
    </row>
    <row r="29" spans="1:6" ht="76.5">
      <c r="A29" s="27"/>
      <c r="B29" s="9" t="s">
        <v>49</v>
      </c>
      <c r="C29" s="50"/>
      <c r="D29" s="51"/>
      <c r="E29" s="46"/>
      <c r="F29" s="5"/>
    </row>
    <row r="30" spans="1:6" ht="76.5">
      <c r="A30" s="27"/>
      <c r="B30" s="20" t="s">
        <v>91</v>
      </c>
      <c r="C30" s="52"/>
      <c r="D30" s="53"/>
      <c r="E30" s="53"/>
      <c r="F30" s="10"/>
    </row>
    <row r="31" spans="1:6" ht="51">
      <c r="A31" s="19"/>
      <c r="B31" s="64" t="s">
        <v>92</v>
      </c>
      <c r="C31" s="54"/>
      <c r="D31" s="55"/>
      <c r="E31" s="55"/>
      <c r="F31" s="7"/>
    </row>
    <row r="32" spans="1:6" ht="63.75">
      <c r="A32" s="6"/>
      <c r="B32" s="64" t="s">
        <v>93</v>
      </c>
      <c r="C32" s="41"/>
      <c r="D32" s="41"/>
      <c r="E32" s="41"/>
    </row>
    <row r="33" spans="2:5" ht="51">
      <c r="B33" s="65" t="s">
        <v>50</v>
      </c>
      <c r="C33" s="41"/>
      <c r="D33" s="41"/>
      <c r="E33" s="41"/>
    </row>
    <row r="34" spans="2:5" ht="63.75">
      <c r="B34" s="65" t="s">
        <v>51</v>
      </c>
      <c r="C34" s="41"/>
      <c r="D34" s="41"/>
      <c r="E34" s="41"/>
    </row>
    <row r="35" spans="2:5" ht="63.75">
      <c r="B35" s="65" t="s">
        <v>52</v>
      </c>
      <c r="C35" s="41"/>
      <c r="D35" s="41"/>
      <c r="E35" s="41"/>
    </row>
    <row r="36" spans="2:5" ht="38.25">
      <c r="B36" s="65" t="s">
        <v>53</v>
      </c>
      <c r="C36" s="41"/>
      <c r="D36" s="41"/>
      <c r="E36" s="41"/>
    </row>
    <row r="37" spans="2:5">
      <c r="B37" s="65"/>
      <c r="C37" s="41"/>
      <c r="D37" s="41"/>
      <c r="E37" s="41"/>
    </row>
    <row r="38" spans="2:5" ht="63.75">
      <c r="B38" s="64" t="s">
        <v>93</v>
      </c>
      <c r="C38" s="41"/>
      <c r="D38" s="41"/>
      <c r="E38" s="41"/>
    </row>
    <row r="39" spans="2:5" ht="38.25">
      <c r="B39" s="41" t="s">
        <v>53</v>
      </c>
      <c r="C39" s="41"/>
      <c r="D39" s="41"/>
      <c r="E39" s="41"/>
    </row>
    <row r="40" spans="2:5">
      <c r="B40" s="41"/>
      <c r="C40" s="41"/>
      <c r="D40" s="41"/>
      <c r="E40" s="41"/>
    </row>
    <row r="41" spans="2:5">
      <c r="B41" s="41" t="s">
        <v>54</v>
      </c>
      <c r="C41" s="41"/>
      <c r="D41" s="41"/>
      <c r="E41" s="41"/>
    </row>
    <row r="42" spans="2:5">
      <c r="B42" s="41"/>
      <c r="C42" s="41"/>
      <c r="D42" s="41"/>
      <c r="E42" s="41"/>
    </row>
    <row r="43" spans="2:5" ht="76.5">
      <c r="B43" s="41" t="s">
        <v>55</v>
      </c>
      <c r="C43" s="41"/>
      <c r="D43" s="41"/>
      <c r="E43" s="41"/>
    </row>
    <row r="44" spans="2:5" ht="127.5">
      <c r="B44" s="54" t="s">
        <v>94</v>
      </c>
      <c r="C44" s="41"/>
      <c r="D44" s="41"/>
      <c r="E44" s="41"/>
    </row>
    <row r="45" spans="2:5">
      <c r="B45" s="41"/>
      <c r="C45" s="41"/>
      <c r="D45" s="41"/>
      <c r="E45" s="41"/>
    </row>
    <row r="46" spans="2:5">
      <c r="B46" s="41" t="s">
        <v>56</v>
      </c>
      <c r="C46" s="41"/>
      <c r="D46" s="41"/>
      <c r="E46" s="41"/>
    </row>
    <row r="47" spans="2:5">
      <c r="B47" s="41"/>
      <c r="C47" s="41"/>
      <c r="D47" s="41"/>
      <c r="E47" s="41"/>
    </row>
    <row r="48" spans="2:5" ht="114.75">
      <c r="B48" s="41" t="s">
        <v>57</v>
      </c>
      <c r="C48" s="41"/>
      <c r="D48" s="41"/>
      <c r="E48" s="41"/>
    </row>
    <row r="49" spans="2:5">
      <c r="B49" s="41"/>
      <c r="C49" s="41"/>
      <c r="D49" s="41"/>
      <c r="E49" s="41"/>
    </row>
    <row r="50" spans="2:5">
      <c r="B50" s="41" t="s">
        <v>58</v>
      </c>
      <c r="C50" s="41"/>
      <c r="D50" s="41"/>
      <c r="E50" s="41"/>
    </row>
    <row r="51" spans="2:5">
      <c r="B51" s="41"/>
      <c r="C51" s="41"/>
      <c r="D51" s="41"/>
      <c r="E51" s="41"/>
    </row>
    <row r="52" spans="2:5" ht="89.25">
      <c r="B52" s="41" t="s">
        <v>59</v>
      </c>
      <c r="C52" s="41"/>
      <c r="D52" s="41"/>
      <c r="E52" s="41"/>
    </row>
    <row r="53" spans="2:5">
      <c r="B53" s="41"/>
      <c r="C53" s="41"/>
      <c r="D53" s="41"/>
      <c r="E53" s="41"/>
    </row>
    <row r="54" spans="2:5">
      <c r="B54" s="41" t="s">
        <v>60</v>
      </c>
      <c r="C54" s="41"/>
      <c r="D54" s="41"/>
      <c r="E54" s="41"/>
    </row>
    <row r="55" spans="2:5">
      <c r="B55" s="41"/>
      <c r="C55" s="41"/>
      <c r="D55" s="41"/>
      <c r="E55" s="41"/>
    </row>
    <row r="56" spans="2:5" ht="63.75">
      <c r="B56" s="41" t="s">
        <v>61</v>
      </c>
      <c r="C56" s="41"/>
      <c r="D56" s="41"/>
      <c r="E56" s="41"/>
    </row>
    <row r="57" spans="2:5">
      <c r="B57" s="41"/>
      <c r="C57" s="41"/>
      <c r="D57" s="41"/>
      <c r="E57" s="41"/>
    </row>
    <row r="58" spans="2:5">
      <c r="B58" s="41" t="s">
        <v>62</v>
      </c>
      <c r="C58" s="41"/>
      <c r="D58" s="41"/>
      <c r="E58" s="41"/>
    </row>
    <row r="59" spans="2:5">
      <c r="B59" s="41"/>
      <c r="C59" s="41"/>
      <c r="D59" s="41"/>
      <c r="E59" s="41"/>
    </row>
    <row r="60" spans="2:5" ht="25.5">
      <c r="B60" s="41" t="s">
        <v>63</v>
      </c>
      <c r="C60" s="41"/>
      <c r="D60" s="41"/>
      <c r="E60" s="41"/>
    </row>
    <row r="61" spans="2:5">
      <c r="B61" s="41"/>
      <c r="C61" s="41"/>
      <c r="D61" s="41"/>
      <c r="E61" s="41"/>
    </row>
    <row r="62" spans="2:5">
      <c r="B62" s="41" t="s">
        <v>64</v>
      </c>
      <c r="C62" s="41"/>
      <c r="D62" s="41"/>
      <c r="E62" s="41"/>
    </row>
    <row r="63" spans="2:5">
      <c r="B63" s="41"/>
      <c r="C63" s="41"/>
      <c r="D63" s="41"/>
      <c r="E63" s="41"/>
    </row>
    <row r="64" spans="2:5" ht="51">
      <c r="B64" s="41" t="s">
        <v>65</v>
      </c>
      <c r="C64" s="41"/>
      <c r="D64" s="41"/>
      <c r="E64" s="41"/>
    </row>
    <row r="65" spans="2:5">
      <c r="B65" s="41"/>
      <c r="C65" s="41"/>
      <c r="D65" s="41"/>
      <c r="E65" s="41"/>
    </row>
    <row r="66" spans="2:5">
      <c r="B66" s="41"/>
      <c r="C66" s="41"/>
      <c r="D66" s="41"/>
      <c r="E66" s="41"/>
    </row>
    <row r="67" spans="2:5">
      <c r="B67" s="41"/>
      <c r="C67" s="41"/>
      <c r="D67" s="41"/>
      <c r="E67" s="41"/>
    </row>
    <row r="68" spans="2:5">
      <c r="B68" s="41"/>
      <c r="C68" s="41"/>
      <c r="D68" s="41"/>
      <c r="E68" s="41"/>
    </row>
    <row r="69" spans="2:5">
      <c r="B69" s="41"/>
      <c r="C69" s="41"/>
      <c r="D69" s="41"/>
      <c r="E69" s="41"/>
    </row>
    <row r="70" spans="2:5">
      <c r="B70" s="41" t="s">
        <v>66</v>
      </c>
      <c r="C70" s="41"/>
      <c r="D70" s="41"/>
      <c r="E70" s="41"/>
    </row>
    <row r="71" spans="2:5">
      <c r="B71" s="41"/>
      <c r="C71" s="41"/>
      <c r="D71" s="41"/>
      <c r="E71" s="41"/>
    </row>
    <row r="72" spans="2:5" ht="25.5">
      <c r="B72" s="41" t="s">
        <v>67</v>
      </c>
      <c r="C72" s="41"/>
      <c r="D72" s="41"/>
      <c r="E72" s="41"/>
    </row>
    <row r="73" spans="2:5">
      <c r="B73" s="41"/>
      <c r="C73" s="41"/>
      <c r="D73" s="41"/>
      <c r="E73" s="41"/>
    </row>
    <row r="74" spans="2:5" ht="25.5">
      <c r="B74" s="41" t="s">
        <v>68</v>
      </c>
      <c r="C74" s="41"/>
      <c r="D74" s="41"/>
      <c r="E74" s="41"/>
    </row>
    <row r="75" spans="2:5">
      <c r="B75" s="41" t="s">
        <v>69</v>
      </c>
      <c r="C75" s="41"/>
      <c r="D75" s="41"/>
      <c r="E75" s="41"/>
    </row>
    <row r="76" spans="2:5" ht="25.5">
      <c r="B76" s="41" t="s">
        <v>70</v>
      </c>
      <c r="C76" s="41"/>
      <c r="D76" s="41"/>
      <c r="E76" s="41"/>
    </row>
    <row r="77" spans="2:5">
      <c r="B77" s="41" t="s">
        <v>71</v>
      </c>
      <c r="C77" s="41"/>
      <c r="D77" s="41"/>
      <c r="E77" s="41"/>
    </row>
    <row r="78" spans="2:5" ht="25.5">
      <c r="B78" s="41" t="s">
        <v>72</v>
      </c>
      <c r="C78" s="41"/>
      <c r="D78" s="41"/>
      <c r="E78" s="41"/>
    </row>
    <row r="79" spans="2:5" ht="25.5">
      <c r="B79" s="41" t="s">
        <v>73</v>
      </c>
      <c r="C79" s="41"/>
      <c r="D79" s="41"/>
      <c r="E79" s="41"/>
    </row>
    <row r="80" spans="2:5">
      <c r="B80" s="41" t="s">
        <v>74</v>
      </c>
      <c r="C80" s="41"/>
      <c r="D80" s="41"/>
      <c r="E80" s="41"/>
    </row>
    <row r="81" spans="2:5">
      <c r="B81" s="41"/>
      <c r="C81" s="41"/>
      <c r="D81" s="41"/>
      <c r="E81" s="41"/>
    </row>
    <row r="82" spans="2:5" ht="51">
      <c r="B82" s="65" t="s">
        <v>75</v>
      </c>
      <c r="C82" s="41"/>
      <c r="D82" s="41"/>
      <c r="E82" s="41"/>
    </row>
    <row r="83" spans="2:5">
      <c r="B83" s="41"/>
      <c r="C83" s="41"/>
      <c r="D83" s="41"/>
      <c r="E83" s="41"/>
    </row>
    <row r="84" spans="2:5">
      <c r="B84" s="41" t="s">
        <v>76</v>
      </c>
      <c r="C84" s="41"/>
      <c r="D84" s="41"/>
      <c r="E84" s="41"/>
    </row>
    <row r="85" spans="2:5">
      <c r="B85" s="41"/>
      <c r="C85" s="41"/>
      <c r="D85" s="41"/>
      <c r="E85" s="41"/>
    </row>
    <row r="86" spans="2:5" ht="25.5">
      <c r="B86" s="41" t="s">
        <v>77</v>
      </c>
      <c r="C86" s="41"/>
      <c r="D86" s="41"/>
      <c r="E86" s="41"/>
    </row>
    <row r="87" spans="2:5">
      <c r="B87" s="41"/>
      <c r="C87" s="41"/>
      <c r="D87" s="41"/>
      <c r="E87" s="41"/>
    </row>
    <row r="88" spans="2:5">
      <c r="B88" s="41" t="s">
        <v>78</v>
      </c>
      <c r="C88" s="41"/>
      <c r="D88" s="41"/>
      <c r="E88" s="41"/>
    </row>
    <row r="89" spans="2:5">
      <c r="B89" s="41"/>
      <c r="C89" s="41"/>
      <c r="D89" s="41"/>
      <c r="E89" s="41"/>
    </row>
    <row r="90" spans="2:5" ht="38.25">
      <c r="B90" s="41" t="s">
        <v>79</v>
      </c>
      <c r="C90" s="41"/>
      <c r="D90" s="41"/>
      <c r="E90" s="41"/>
    </row>
    <row r="91" spans="2:5">
      <c r="B91" s="41"/>
      <c r="C91" s="41"/>
      <c r="D91" s="41"/>
      <c r="E91" s="41"/>
    </row>
    <row r="92" spans="2:5">
      <c r="B92" s="41" t="s">
        <v>80</v>
      </c>
      <c r="C92" s="41"/>
      <c r="D92" s="41"/>
      <c r="E92" s="41"/>
    </row>
    <row r="93" spans="2:5">
      <c r="B93" s="41"/>
      <c r="C93" s="41"/>
      <c r="D93" s="41"/>
      <c r="E93" s="41"/>
    </row>
    <row r="94" spans="2:5" ht="89.25">
      <c r="B94" s="41" t="s">
        <v>81</v>
      </c>
      <c r="C94" s="41"/>
      <c r="D94" s="41"/>
      <c r="E94" s="41"/>
    </row>
    <row r="95" spans="2:5">
      <c r="B95" s="41"/>
      <c r="C95" s="41"/>
      <c r="D95" s="41"/>
      <c r="E95" s="41"/>
    </row>
    <row r="96" spans="2:5" ht="63.75">
      <c r="B96" s="41" t="s">
        <v>82</v>
      </c>
      <c r="C96" s="41"/>
      <c r="D96" s="41"/>
      <c r="E96" s="41"/>
    </row>
    <row r="97" spans="2:5">
      <c r="B97" s="41"/>
      <c r="C97" s="41"/>
      <c r="D97" s="41"/>
      <c r="E97" s="41"/>
    </row>
    <row r="98" spans="2:5">
      <c r="B98" s="41" t="s">
        <v>83</v>
      </c>
      <c r="C98" s="41"/>
      <c r="D98" s="41"/>
      <c r="E98" s="41"/>
    </row>
    <row r="99" spans="2:5">
      <c r="B99" s="41"/>
      <c r="C99" s="41"/>
      <c r="D99" s="41"/>
      <c r="E99" s="41"/>
    </row>
    <row r="100" spans="2:5" ht="38.25">
      <c r="B100" s="41" t="s">
        <v>84</v>
      </c>
      <c r="C100" s="41"/>
      <c r="D100" s="41"/>
      <c r="E100" s="41"/>
    </row>
    <row r="101" spans="2:5" ht="25.5">
      <c r="B101" s="41" t="s">
        <v>85</v>
      </c>
      <c r="C101" s="41"/>
      <c r="D101" s="41"/>
      <c r="E101" s="41"/>
    </row>
    <row r="102" spans="2:5" ht="63.75">
      <c r="B102" s="41" t="s">
        <v>86</v>
      </c>
      <c r="C102" s="41"/>
      <c r="D102" s="41"/>
      <c r="E102" s="41"/>
    </row>
    <row r="103" spans="2:5">
      <c r="B103" s="41"/>
      <c r="C103" s="41"/>
      <c r="D103" s="41"/>
      <c r="E103" s="41"/>
    </row>
    <row r="104" spans="2:5" ht="25.5">
      <c r="B104" s="41" t="s">
        <v>87</v>
      </c>
      <c r="C104" s="41"/>
      <c r="D104" s="41"/>
      <c r="E104" s="41"/>
    </row>
    <row r="105" spans="2:5">
      <c r="B105" s="41"/>
      <c r="C105" s="41"/>
      <c r="D105" s="41"/>
      <c r="E105" s="41"/>
    </row>
    <row r="106" spans="2:5" ht="51">
      <c r="B106" s="41" t="s">
        <v>88</v>
      </c>
      <c r="C106" s="41"/>
      <c r="D106" s="41"/>
      <c r="E106" s="41"/>
    </row>
    <row r="107" spans="2:5">
      <c r="B107" s="41"/>
      <c r="C107" s="41"/>
      <c r="D107" s="41"/>
      <c r="E107" s="41"/>
    </row>
    <row r="108" spans="2:5" ht="25.5">
      <c r="B108" s="54" t="s">
        <v>95</v>
      </c>
      <c r="C108" s="41"/>
      <c r="D108" s="41"/>
      <c r="E108" s="41"/>
    </row>
  </sheetData>
  <phoneticPr fontId="1" type="noConversion"/>
  <pageMargins left="0.74803149606299213" right="0" top="0.98425196850393704" bottom="0.98425196850393704" header="0.51181102362204722" footer="0.51181102362204722"/>
  <pageSetup paperSize="9" orientation="portrait" r:id="rId1"/>
  <headerFooter alignWithMargins="0">
    <oddFooter>&amp;L&amp;8TROŠKOVNIK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736"/>
  <sheetViews>
    <sheetView tabSelected="1" view="pageBreakPreview" zoomScaleNormal="125" zoomScaleSheetLayoutView="100" zoomScalePageLayoutView="130" workbookViewId="0">
      <pane ySplit="1" topLeftCell="A540" activePane="bottomLeft" state="frozen"/>
      <selection pane="bottomLeft" activeCell="H725" sqref="H725"/>
    </sheetView>
  </sheetViews>
  <sheetFormatPr defaultColWidth="8.85546875" defaultRowHeight="12.75"/>
  <cols>
    <col min="1" max="1" width="8.85546875" style="235"/>
    <col min="2" max="2" width="8.5703125" style="118" bestFit="1" customWidth="1"/>
    <col min="3" max="3" width="41.7109375" style="71" customWidth="1"/>
    <col min="4" max="4" width="7.42578125" style="77" customWidth="1"/>
    <col min="5" max="5" width="8.85546875" style="69" customWidth="1"/>
    <col min="6" max="6" width="10" style="95" customWidth="1"/>
    <col min="7" max="7" width="10.140625" style="95" customWidth="1"/>
    <col min="8" max="8" width="15.5703125" style="94" customWidth="1"/>
    <col min="9" max="16384" width="8.85546875" style="94"/>
  </cols>
  <sheetData>
    <row r="1" spans="1:8">
      <c r="A1" s="235" t="s">
        <v>545</v>
      </c>
      <c r="B1" s="116" t="s">
        <v>481</v>
      </c>
      <c r="C1" s="88" t="s">
        <v>101</v>
      </c>
      <c r="H1" s="235" t="s">
        <v>523</v>
      </c>
    </row>
    <row r="2" spans="1:8" hidden="1">
      <c r="A2" s="235" t="s">
        <v>544</v>
      </c>
      <c r="B2" s="116" t="s">
        <v>107</v>
      </c>
      <c r="C2" s="88" t="s">
        <v>100</v>
      </c>
      <c r="F2" s="86"/>
      <c r="G2" s="86"/>
    </row>
    <row r="3" spans="1:8" hidden="1">
      <c r="A3" s="235" t="s">
        <v>544</v>
      </c>
      <c r="B3" s="117"/>
      <c r="C3" s="70" t="s">
        <v>108</v>
      </c>
      <c r="F3" s="141"/>
      <c r="G3" s="141"/>
    </row>
    <row r="4" spans="1:8" ht="382.5" hidden="1">
      <c r="A4" s="235" t="s">
        <v>544</v>
      </c>
      <c r="B4" s="142"/>
      <c r="C4" s="75" t="s">
        <v>109</v>
      </c>
      <c r="D4" s="3"/>
      <c r="E4" s="143"/>
    </row>
    <row r="5" spans="1:8" ht="127.5" hidden="1">
      <c r="A5" s="235" t="s">
        <v>544</v>
      </c>
      <c r="B5" s="142"/>
      <c r="C5" s="75" t="s">
        <v>110</v>
      </c>
      <c r="D5" s="3"/>
      <c r="E5" s="143"/>
    </row>
    <row r="6" spans="1:8" ht="153" hidden="1">
      <c r="A6" s="235" t="s">
        <v>544</v>
      </c>
      <c r="B6" s="142"/>
      <c r="C6" s="75" t="s">
        <v>99</v>
      </c>
      <c r="D6" s="3"/>
      <c r="E6" s="143"/>
    </row>
    <row r="7" spans="1:8" hidden="1">
      <c r="A7" s="235" t="s">
        <v>544</v>
      </c>
      <c r="B7" s="117" t="s">
        <v>21</v>
      </c>
      <c r="C7" s="78" t="s">
        <v>100</v>
      </c>
      <c r="D7" s="77" t="s">
        <v>0</v>
      </c>
      <c r="E7" s="69" t="s">
        <v>1</v>
      </c>
      <c r="F7" s="96"/>
      <c r="G7" s="96" t="s">
        <v>104</v>
      </c>
      <c r="H7" s="235" t="s">
        <v>523</v>
      </c>
    </row>
    <row r="8" spans="1:8" hidden="1">
      <c r="A8" s="235" t="s">
        <v>544</v>
      </c>
      <c r="B8" s="117"/>
      <c r="C8" s="78"/>
      <c r="F8" s="83"/>
    </row>
    <row r="9" spans="1:8" ht="63.75" hidden="1">
      <c r="A9" s="235" t="s">
        <v>544</v>
      </c>
      <c r="B9" s="118" t="s">
        <v>111</v>
      </c>
      <c r="C9" s="70" t="s">
        <v>149</v>
      </c>
      <c r="F9" s="83"/>
      <c r="G9" s="97"/>
    </row>
    <row r="10" spans="1:8" hidden="1">
      <c r="A10" s="235" t="s">
        <v>544</v>
      </c>
      <c r="B10" s="117"/>
      <c r="C10" s="71" t="s">
        <v>115</v>
      </c>
      <c r="D10" s="77" t="s">
        <v>19</v>
      </c>
      <c r="E10" s="69">
        <v>6</v>
      </c>
      <c r="F10" s="83"/>
      <c r="G10" s="95">
        <f>E10*F10</f>
        <v>0</v>
      </c>
    </row>
    <row r="11" spans="1:8" hidden="1">
      <c r="A11" s="235" t="s">
        <v>544</v>
      </c>
      <c r="B11" s="117"/>
      <c r="C11" s="71" t="s">
        <v>116</v>
      </c>
      <c r="D11" s="77" t="s">
        <v>19</v>
      </c>
      <c r="E11" s="69">
        <v>2</v>
      </c>
      <c r="F11" s="83"/>
      <c r="G11" s="95">
        <f>E11*F11</f>
        <v>0</v>
      </c>
    </row>
    <row r="12" spans="1:8" hidden="1">
      <c r="A12" s="235" t="s">
        <v>544</v>
      </c>
      <c r="B12" s="117"/>
      <c r="C12" s="71" t="s">
        <v>117</v>
      </c>
      <c r="D12" s="77" t="s">
        <v>19</v>
      </c>
      <c r="E12" s="69">
        <v>14</v>
      </c>
      <c r="F12" s="83"/>
      <c r="G12" s="95">
        <f>E12*F12</f>
        <v>0</v>
      </c>
    </row>
    <row r="13" spans="1:8" ht="25.5" hidden="1">
      <c r="A13" s="235" t="s">
        <v>544</v>
      </c>
      <c r="B13" s="117"/>
      <c r="C13" s="70" t="s">
        <v>139</v>
      </c>
      <c r="D13" s="77" t="s">
        <v>19</v>
      </c>
      <c r="E13" s="69">
        <v>7</v>
      </c>
      <c r="F13" s="83"/>
      <c r="G13" s="95">
        <f>E13*F13</f>
        <v>0</v>
      </c>
    </row>
    <row r="14" spans="1:8" ht="25.5" hidden="1">
      <c r="A14" s="235" t="s">
        <v>544</v>
      </c>
      <c r="B14" s="117"/>
      <c r="C14" s="70" t="s">
        <v>138</v>
      </c>
      <c r="D14" s="77" t="s">
        <v>19</v>
      </c>
      <c r="E14" s="69">
        <v>7</v>
      </c>
      <c r="F14" s="83"/>
      <c r="G14" s="95">
        <f t="shared" ref="G14:G34" si="0">E14*F14</f>
        <v>0</v>
      </c>
    </row>
    <row r="15" spans="1:8" hidden="1">
      <c r="A15" s="235" t="s">
        <v>544</v>
      </c>
      <c r="B15" s="117"/>
      <c r="C15" s="71" t="s">
        <v>118</v>
      </c>
      <c r="D15" s="77" t="s">
        <v>19</v>
      </c>
      <c r="E15" s="69">
        <v>7</v>
      </c>
      <c r="F15" s="83"/>
      <c r="G15" s="95">
        <f t="shared" si="0"/>
        <v>0</v>
      </c>
    </row>
    <row r="16" spans="1:8" hidden="1">
      <c r="A16" s="235" t="s">
        <v>544</v>
      </c>
      <c r="B16" s="117"/>
      <c r="C16" s="71" t="s">
        <v>119</v>
      </c>
      <c r="D16" s="77" t="s">
        <v>19</v>
      </c>
      <c r="E16" s="69">
        <v>2</v>
      </c>
      <c r="F16" s="83"/>
      <c r="G16" s="95">
        <f t="shared" si="0"/>
        <v>0</v>
      </c>
    </row>
    <row r="17" spans="1:7" hidden="1">
      <c r="A17" s="235" t="s">
        <v>544</v>
      </c>
      <c r="B17" s="117"/>
      <c r="C17" s="71" t="s">
        <v>120</v>
      </c>
      <c r="D17" s="77" t="s">
        <v>19</v>
      </c>
      <c r="E17" s="69">
        <v>9</v>
      </c>
      <c r="F17" s="83"/>
      <c r="G17" s="95">
        <f t="shared" si="0"/>
        <v>0</v>
      </c>
    </row>
    <row r="18" spans="1:7" hidden="1">
      <c r="A18" s="235" t="s">
        <v>544</v>
      </c>
      <c r="B18" s="117"/>
      <c r="C18" s="71" t="s">
        <v>121</v>
      </c>
      <c r="D18" s="77" t="s">
        <v>19</v>
      </c>
      <c r="E18" s="69">
        <v>2</v>
      </c>
      <c r="F18" s="83"/>
      <c r="G18" s="95">
        <f t="shared" si="0"/>
        <v>0</v>
      </c>
    </row>
    <row r="19" spans="1:7" hidden="1">
      <c r="A19" s="235" t="s">
        <v>544</v>
      </c>
      <c r="B19" s="117"/>
      <c r="C19" s="71" t="s">
        <v>122</v>
      </c>
      <c r="D19" s="77" t="s">
        <v>19</v>
      </c>
      <c r="E19" s="69">
        <v>2</v>
      </c>
      <c r="F19" s="83"/>
      <c r="G19" s="95">
        <f t="shared" si="0"/>
        <v>0</v>
      </c>
    </row>
    <row r="20" spans="1:7" hidden="1">
      <c r="A20" s="235" t="s">
        <v>544</v>
      </c>
      <c r="B20" s="117"/>
      <c r="C20" s="71" t="s">
        <v>123</v>
      </c>
      <c r="D20" s="77" t="s">
        <v>19</v>
      </c>
      <c r="E20" s="69">
        <v>2</v>
      </c>
      <c r="F20" s="83"/>
      <c r="G20" s="95">
        <f t="shared" si="0"/>
        <v>0</v>
      </c>
    </row>
    <row r="21" spans="1:7" hidden="1">
      <c r="A21" s="235" t="s">
        <v>544</v>
      </c>
      <c r="B21" s="117"/>
      <c r="C21" s="71" t="s">
        <v>124</v>
      </c>
      <c r="D21" s="77" t="s">
        <v>19</v>
      </c>
      <c r="E21" s="69">
        <v>2</v>
      </c>
      <c r="F21" s="83"/>
      <c r="G21" s="95">
        <f t="shared" si="0"/>
        <v>0</v>
      </c>
    </row>
    <row r="22" spans="1:7" hidden="1">
      <c r="A22" s="235" t="s">
        <v>544</v>
      </c>
      <c r="B22" s="117"/>
      <c r="C22" s="71" t="s">
        <v>125</v>
      </c>
      <c r="D22" s="77" t="s">
        <v>19</v>
      </c>
      <c r="E22" s="69">
        <v>4</v>
      </c>
      <c r="F22" s="83"/>
      <c r="G22" s="95">
        <f t="shared" si="0"/>
        <v>0</v>
      </c>
    </row>
    <row r="23" spans="1:7" hidden="1">
      <c r="A23" s="235" t="s">
        <v>544</v>
      </c>
      <c r="B23" s="117"/>
      <c r="C23" s="71" t="s">
        <v>126</v>
      </c>
      <c r="D23" s="77" t="s">
        <v>19</v>
      </c>
      <c r="E23" s="69">
        <v>3</v>
      </c>
      <c r="F23" s="83"/>
      <c r="G23" s="95">
        <f t="shared" si="0"/>
        <v>0</v>
      </c>
    </row>
    <row r="24" spans="1:7" hidden="1">
      <c r="A24" s="235" t="s">
        <v>544</v>
      </c>
      <c r="B24" s="117"/>
      <c r="C24" s="71" t="s">
        <v>129</v>
      </c>
      <c r="D24" s="77" t="s">
        <v>19</v>
      </c>
      <c r="E24" s="69">
        <v>7</v>
      </c>
      <c r="F24" s="83"/>
      <c r="G24" s="95">
        <f t="shared" si="0"/>
        <v>0</v>
      </c>
    </row>
    <row r="25" spans="1:7" hidden="1">
      <c r="A25" s="235" t="s">
        <v>544</v>
      </c>
      <c r="B25" s="117"/>
      <c r="C25" s="71" t="s">
        <v>127</v>
      </c>
      <c r="D25" s="77" t="s">
        <v>19</v>
      </c>
      <c r="E25" s="69">
        <v>7</v>
      </c>
      <c r="F25" s="83"/>
      <c r="G25" s="95">
        <f t="shared" si="0"/>
        <v>0</v>
      </c>
    </row>
    <row r="26" spans="1:7" hidden="1">
      <c r="A26" s="235" t="s">
        <v>544</v>
      </c>
      <c r="B26" s="117"/>
      <c r="C26" s="71" t="s">
        <v>128</v>
      </c>
      <c r="D26" s="77" t="s">
        <v>19</v>
      </c>
      <c r="E26" s="69">
        <v>3</v>
      </c>
      <c r="F26" s="83"/>
      <c r="G26" s="95">
        <f t="shared" si="0"/>
        <v>0</v>
      </c>
    </row>
    <row r="27" spans="1:7" hidden="1">
      <c r="A27" s="235" t="s">
        <v>544</v>
      </c>
      <c r="B27" s="117"/>
      <c r="C27" s="71" t="s">
        <v>140</v>
      </c>
      <c r="D27" s="77" t="s">
        <v>19</v>
      </c>
      <c r="E27" s="69">
        <v>3</v>
      </c>
      <c r="F27" s="83"/>
      <c r="G27" s="95">
        <f t="shared" si="0"/>
        <v>0</v>
      </c>
    </row>
    <row r="28" spans="1:7" hidden="1">
      <c r="A28" s="235" t="s">
        <v>544</v>
      </c>
      <c r="B28" s="117"/>
      <c r="C28" s="71" t="s">
        <v>130</v>
      </c>
      <c r="D28" s="77" t="s">
        <v>19</v>
      </c>
      <c r="E28" s="69">
        <v>14</v>
      </c>
      <c r="F28" s="83"/>
      <c r="G28" s="95">
        <f t="shared" si="0"/>
        <v>0</v>
      </c>
    </row>
    <row r="29" spans="1:7" hidden="1">
      <c r="A29" s="235" t="s">
        <v>544</v>
      </c>
      <c r="B29" s="117"/>
      <c r="C29" s="71" t="s">
        <v>134</v>
      </c>
      <c r="D29" s="77" t="s">
        <v>19</v>
      </c>
      <c r="E29" s="69">
        <v>7</v>
      </c>
      <c r="F29" s="83"/>
      <c r="G29" s="95">
        <f t="shared" si="0"/>
        <v>0</v>
      </c>
    </row>
    <row r="30" spans="1:7" hidden="1">
      <c r="A30" s="235" t="s">
        <v>544</v>
      </c>
      <c r="B30" s="117"/>
      <c r="C30" s="71" t="s">
        <v>135</v>
      </c>
      <c r="D30" s="77" t="s">
        <v>19</v>
      </c>
      <c r="E30" s="69">
        <v>7</v>
      </c>
      <c r="F30" s="83"/>
      <c r="G30" s="95">
        <f t="shared" si="0"/>
        <v>0</v>
      </c>
    </row>
    <row r="31" spans="1:7" hidden="1">
      <c r="A31" s="235" t="s">
        <v>544</v>
      </c>
      <c r="B31" s="117"/>
      <c r="C31" s="71" t="s">
        <v>148</v>
      </c>
      <c r="D31" s="77" t="s">
        <v>19</v>
      </c>
      <c r="E31" s="69">
        <v>14</v>
      </c>
      <c r="F31" s="83"/>
      <c r="G31" s="95">
        <f t="shared" si="0"/>
        <v>0</v>
      </c>
    </row>
    <row r="32" spans="1:7" hidden="1">
      <c r="A32" s="235" t="s">
        <v>544</v>
      </c>
      <c r="B32" s="117"/>
      <c r="C32" s="71" t="s">
        <v>131</v>
      </c>
      <c r="D32" s="77" t="s">
        <v>137</v>
      </c>
      <c r="E32" s="69">
        <v>26</v>
      </c>
      <c r="F32" s="83"/>
      <c r="G32" s="95">
        <f t="shared" si="0"/>
        <v>0</v>
      </c>
    </row>
    <row r="33" spans="1:7" hidden="1">
      <c r="A33" s="235" t="s">
        <v>544</v>
      </c>
      <c r="B33" s="117"/>
      <c r="C33" s="71" t="s">
        <v>132</v>
      </c>
      <c r="D33" s="77" t="s">
        <v>137</v>
      </c>
      <c r="E33" s="69">
        <v>26</v>
      </c>
      <c r="F33" s="83"/>
      <c r="G33" s="95">
        <f t="shared" si="0"/>
        <v>0</v>
      </c>
    </row>
    <row r="34" spans="1:7" hidden="1">
      <c r="A34" s="235" t="s">
        <v>544</v>
      </c>
      <c r="B34" s="117"/>
      <c r="C34" s="71" t="s">
        <v>133</v>
      </c>
      <c r="D34" s="77" t="s">
        <v>137</v>
      </c>
      <c r="E34" s="69">
        <v>26</v>
      </c>
      <c r="F34" s="83"/>
      <c r="G34" s="95">
        <f t="shared" si="0"/>
        <v>0</v>
      </c>
    </row>
    <row r="35" spans="1:7" hidden="1">
      <c r="A35" s="235" t="s">
        <v>544</v>
      </c>
      <c r="F35" s="83"/>
    </row>
    <row r="36" spans="1:7" ht="51" hidden="1">
      <c r="A36" s="235" t="s">
        <v>544</v>
      </c>
      <c r="B36" s="118" t="s">
        <v>112</v>
      </c>
      <c r="C36" s="70" t="s">
        <v>150</v>
      </c>
      <c r="F36" s="83"/>
    </row>
    <row r="37" spans="1:7" hidden="1">
      <c r="A37" s="235" t="s">
        <v>544</v>
      </c>
      <c r="B37" s="117"/>
      <c r="C37" s="71" t="s">
        <v>141</v>
      </c>
      <c r="D37" s="77" t="s">
        <v>136</v>
      </c>
      <c r="E37" s="69">
        <v>145</v>
      </c>
      <c r="F37" s="83"/>
      <c r="G37" s="95">
        <f>E37*F37</f>
        <v>0</v>
      </c>
    </row>
    <row r="38" spans="1:7" hidden="1">
      <c r="A38" s="235" t="s">
        <v>544</v>
      </c>
      <c r="B38" s="117"/>
      <c r="C38" s="71" t="s">
        <v>142</v>
      </c>
      <c r="D38" s="77" t="s">
        <v>137</v>
      </c>
      <c r="E38" s="69">
        <v>145</v>
      </c>
      <c r="F38" s="83"/>
      <c r="G38" s="95">
        <f>E38*F38</f>
        <v>0</v>
      </c>
    </row>
    <row r="39" spans="1:7" hidden="1">
      <c r="A39" s="235" t="s">
        <v>544</v>
      </c>
      <c r="B39" s="117"/>
      <c r="F39" s="83"/>
    </row>
    <row r="40" spans="1:7" ht="38.25" hidden="1">
      <c r="A40" s="235" t="s">
        <v>544</v>
      </c>
      <c r="B40" s="118" t="s">
        <v>113</v>
      </c>
      <c r="C40" s="70" t="s">
        <v>145</v>
      </c>
    </row>
    <row r="41" spans="1:7" hidden="1">
      <c r="A41" s="235" t="s">
        <v>544</v>
      </c>
      <c r="C41" s="71" t="s">
        <v>143</v>
      </c>
      <c r="D41" s="77" t="s">
        <v>19</v>
      </c>
      <c r="E41" s="69">
        <v>2</v>
      </c>
      <c r="F41" s="83"/>
      <c r="G41" s="95">
        <f>E41*F41</f>
        <v>0</v>
      </c>
    </row>
    <row r="42" spans="1:7" hidden="1">
      <c r="A42" s="235" t="s">
        <v>544</v>
      </c>
      <c r="C42" s="71" t="s">
        <v>144</v>
      </c>
      <c r="D42" s="77" t="s">
        <v>19</v>
      </c>
      <c r="E42" s="69">
        <v>2</v>
      </c>
      <c r="F42" s="83"/>
      <c r="G42" s="95">
        <f>E42*F42</f>
        <v>0</v>
      </c>
    </row>
    <row r="43" spans="1:7" hidden="1">
      <c r="A43" s="235" t="s">
        <v>544</v>
      </c>
      <c r="F43" s="98"/>
      <c r="G43" s="98"/>
    </row>
    <row r="44" spans="1:7" hidden="1">
      <c r="A44" s="235" t="s">
        <v>544</v>
      </c>
      <c r="B44" s="118" t="s">
        <v>114</v>
      </c>
      <c r="C44" s="71" t="s">
        <v>151</v>
      </c>
      <c r="D44" s="77" t="s">
        <v>136</v>
      </c>
      <c r="E44" s="69">
        <v>34</v>
      </c>
      <c r="F44" s="83"/>
      <c r="G44" s="95">
        <f>E44*F44</f>
        <v>0</v>
      </c>
    </row>
    <row r="45" spans="1:7" hidden="1">
      <c r="A45" s="235" t="s">
        <v>544</v>
      </c>
    </row>
    <row r="46" spans="1:7" ht="51" hidden="1">
      <c r="A46" s="235" t="s">
        <v>544</v>
      </c>
      <c r="B46" s="118" t="s">
        <v>146</v>
      </c>
      <c r="C46" s="70" t="s">
        <v>147</v>
      </c>
    </row>
    <row r="47" spans="1:7" hidden="1">
      <c r="A47" s="235" t="s">
        <v>544</v>
      </c>
      <c r="D47" s="77" t="s">
        <v>136</v>
      </c>
      <c r="E47" s="69">
        <v>23</v>
      </c>
      <c r="F47" s="83"/>
      <c r="G47" s="95">
        <f>E47*F47</f>
        <v>0</v>
      </c>
    </row>
    <row r="48" spans="1:7" ht="38.25" hidden="1">
      <c r="A48" s="235" t="s">
        <v>544</v>
      </c>
      <c r="B48" s="118" t="s">
        <v>525</v>
      </c>
      <c r="C48" s="70" t="s">
        <v>527</v>
      </c>
      <c r="D48" s="236"/>
      <c r="E48" s="237"/>
      <c r="F48" s="238"/>
      <c r="G48" s="239"/>
    </row>
    <row r="49" spans="1:7" hidden="1">
      <c r="A49" s="235" t="s">
        <v>544</v>
      </c>
      <c r="C49" s="70"/>
      <c r="D49" s="236" t="s">
        <v>136</v>
      </c>
      <c r="E49" s="237">
        <v>210</v>
      </c>
      <c r="F49" s="238"/>
      <c r="G49" s="95">
        <f>E49*F49</f>
        <v>0</v>
      </c>
    </row>
    <row r="50" spans="1:7" hidden="1">
      <c r="A50" s="235" t="s">
        <v>544</v>
      </c>
      <c r="C50" s="70"/>
      <c r="D50" s="236"/>
      <c r="E50" s="237"/>
      <c r="F50" s="238"/>
    </row>
    <row r="51" spans="1:7" ht="25.5" hidden="1">
      <c r="A51" s="235" t="s">
        <v>544</v>
      </c>
      <c r="B51" s="118" t="s">
        <v>526</v>
      </c>
      <c r="C51" s="70" t="s">
        <v>528</v>
      </c>
      <c r="D51" s="236"/>
      <c r="E51" s="237"/>
      <c r="F51" s="238"/>
    </row>
    <row r="52" spans="1:7" hidden="1">
      <c r="A52" s="235" t="s">
        <v>544</v>
      </c>
      <c r="C52" s="70"/>
      <c r="D52" s="236" t="s">
        <v>136</v>
      </c>
      <c r="E52" s="237">
        <v>233</v>
      </c>
      <c r="F52" s="238"/>
      <c r="G52" s="95">
        <f>E52*F52</f>
        <v>0</v>
      </c>
    </row>
    <row r="53" spans="1:7" hidden="1">
      <c r="A53" s="235" t="s">
        <v>544</v>
      </c>
      <c r="F53" s="83"/>
    </row>
    <row r="54" spans="1:7" hidden="1">
      <c r="A54" s="235" t="s">
        <v>544</v>
      </c>
      <c r="B54" s="116" t="s">
        <v>21</v>
      </c>
      <c r="C54" s="88" t="s">
        <v>152</v>
      </c>
      <c r="F54" s="86"/>
      <c r="G54" s="86">
        <f>SUM(G10:G53)</f>
        <v>0</v>
      </c>
    </row>
    <row r="55" spans="1:7" hidden="1">
      <c r="A55" s="235" t="s">
        <v>544</v>
      </c>
      <c r="G55" s="83"/>
    </row>
    <row r="56" spans="1:7" hidden="1">
      <c r="A56" s="235" t="s">
        <v>544</v>
      </c>
      <c r="B56" s="116" t="s">
        <v>153</v>
      </c>
      <c r="C56" s="88" t="s">
        <v>102</v>
      </c>
      <c r="D56" s="89"/>
      <c r="E56" s="90"/>
      <c r="F56" s="82"/>
      <c r="G56" s="82"/>
    </row>
    <row r="57" spans="1:7" hidden="1">
      <c r="A57" s="235" t="s">
        <v>544</v>
      </c>
      <c r="G57" s="83"/>
    </row>
    <row r="58" spans="1:7" ht="191.25" hidden="1">
      <c r="A58" s="235" t="s">
        <v>544</v>
      </c>
      <c r="B58" s="118" t="s">
        <v>154</v>
      </c>
      <c r="C58" s="70" t="s">
        <v>161</v>
      </c>
      <c r="D58" s="79"/>
      <c r="G58" s="83"/>
    </row>
    <row r="59" spans="1:7" ht="14.25" hidden="1">
      <c r="A59" s="235" t="s">
        <v>544</v>
      </c>
      <c r="C59" s="80" t="s">
        <v>160</v>
      </c>
      <c r="D59" s="99"/>
      <c r="G59" s="83"/>
    </row>
    <row r="60" spans="1:7" hidden="1">
      <c r="A60" s="235" t="s">
        <v>544</v>
      </c>
      <c r="C60" s="100"/>
      <c r="D60" s="77" t="s">
        <v>136</v>
      </c>
      <c r="E60" s="69">
        <v>233</v>
      </c>
      <c r="F60" s="83"/>
      <c r="G60" s="95">
        <f>E60*F60</f>
        <v>0</v>
      </c>
    </row>
    <row r="61" spans="1:7" hidden="1">
      <c r="A61" s="235" t="s">
        <v>544</v>
      </c>
      <c r="C61" s="100"/>
      <c r="G61" s="83"/>
    </row>
    <row r="62" spans="1:7" ht="191.25" hidden="1">
      <c r="A62" s="235" t="s">
        <v>544</v>
      </c>
      <c r="B62" s="118" t="s">
        <v>158</v>
      </c>
      <c r="C62" s="70" t="s">
        <v>162</v>
      </c>
      <c r="G62" s="83"/>
    </row>
    <row r="63" spans="1:7" hidden="1">
      <c r="A63" s="235" t="s">
        <v>544</v>
      </c>
      <c r="C63" s="100"/>
      <c r="D63" s="77" t="s">
        <v>137</v>
      </c>
      <c r="E63" s="69">
        <v>10</v>
      </c>
      <c r="F63" s="83"/>
      <c r="G63" s="95">
        <f>E63*F63</f>
        <v>0</v>
      </c>
    </row>
    <row r="64" spans="1:7" hidden="1">
      <c r="A64" s="235" t="s">
        <v>544</v>
      </c>
      <c r="C64" s="100"/>
      <c r="G64" s="83"/>
    </row>
    <row r="65" spans="1:7" ht="204" hidden="1">
      <c r="A65" s="235" t="s">
        <v>544</v>
      </c>
      <c r="B65" s="118" t="s">
        <v>159</v>
      </c>
      <c r="C65" s="70" t="s">
        <v>155</v>
      </c>
      <c r="D65" s="101"/>
      <c r="G65" s="83"/>
    </row>
    <row r="66" spans="1:7" hidden="1">
      <c r="A66" s="235" t="s">
        <v>544</v>
      </c>
      <c r="C66" s="80" t="s">
        <v>156</v>
      </c>
      <c r="D66" s="101"/>
      <c r="G66" s="83"/>
    </row>
    <row r="67" spans="1:7" hidden="1">
      <c r="A67" s="235" t="s">
        <v>544</v>
      </c>
      <c r="C67" s="102" t="s">
        <v>157</v>
      </c>
      <c r="D67" s="77" t="s">
        <v>19</v>
      </c>
      <c r="E67" s="69">
        <v>7</v>
      </c>
      <c r="F67" s="83"/>
      <c r="G67" s="95">
        <f>E67*F67</f>
        <v>0</v>
      </c>
    </row>
    <row r="68" spans="1:7" hidden="1">
      <c r="A68" s="235" t="s">
        <v>544</v>
      </c>
      <c r="G68" s="83"/>
    </row>
    <row r="69" spans="1:7" hidden="1">
      <c r="A69" s="235" t="s">
        <v>544</v>
      </c>
      <c r="B69" s="116" t="s">
        <v>22</v>
      </c>
      <c r="C69" s="88" t="s">
        <v>163</v>
      </c>
      <c r="F69" s="86"/>
      <c r="G69" s="90">
        <f>SUM(G59:G68)</f>
        <v>0</v>
      </c>
    </row>
    <row r="70" spans="1:7" hidden="1">
      <c r="A70" s="235" t="s">
        <v>544</v>
      </c>
      <c r="G70" s="83"/>
    </row>
    <row r="71" spans="1:7" hidden="1">
      <c r="A71" s="235" t="s">
        <v>544</v>
      </c>
      <c r="G71" s="83"/>
    </row>
    <row r="72" spans="1:7" hidden="1">
      <c r="A72" s="235" t="s">
        <v>544</v>
      </c>
      <c r="G72" s="83"/>
    </row>
    <row r="73" spans="1:7" hidden="1">
      <c r="A73" s="235" t="s">
        <v>544</v>
      </c>
      <c r="B73" s="116" t="s">
        <v>164</v>
      </c>
      <c r="C73" s="88" t="s">
        <v>165</v>
      </c>
      <c r="D73" s="89"/>
      <c r="E73" s="90"/>
      <c r="F73" s="82"/>
      <c r="G73" s="82"/>
    </row>
    <row r="74" spans="1:7" hidden="1">
      <c r="A74" s="235" t="s">
        <v>544</v>
      </c>
      <c r="F74" s="83"/>
    </row>
    <row r="75" spans="1:7" ht="38.25" hidden="1">
      <c r="A75" s="235" t="s">
        <v>544</v>
      </c>
      <c r="C75" s="103" t="s">
        <v>166</v>
      </c>
      <c r="F75" s="83"/>
    </row>
    <row r="76" spans="1:7" ht="38.25" hidden="1">
      <c r="A76" s="235" t="s">
        <v>544</v>
      </c>
      <c r="C76" s="103" t="s">
        <v>9</v>
      </c>
      <c r="F76" s="83"/>
    </row>
    <row r="77" spans="1:7" ht="140.25" hidden="1">
      <c r="A77" s="235" t="s">
        <v>544</v>
      </c>
      <c r="C77" s="103" t="s">
        <v>3</v>
      </c>
      <c r="F77" s="83"/>
    </row>
    <row r="78" spans="1:7" ht="38.25" hidden="1">
      <c r="A78" s="235" t="s">
        <v>544</v>
      </c>
      <c r="C78" s="103" t="s">
        <v>4</v>
      </c>
      <c r="F78" s="83"/>
    </row>
    <row r="79" spans="1:7" ht="25.5" hidden="1">
      <c r="A79" s="235" t="s">
        <v>544</v>
      </c>
      <c r="C79" s="103" t="s">
        <v>10</v>
      </c>
      <c r="F79" s="83"/>
    </row>
    <row r="80" spans="1:7" hidden="1">
      <c r="A80" s="235" t="s">
        <v>544</v>
      </c>
      <c r="C80" s="103" t="s">
        <v>11</v>
      </c>
      <c r="F80" s="83"/>
    </row>
    <row r="81" spans="1:6" ht="25.5" hidden="1">
      <c r="A81" s="235" t="s">
        <v>544</v>
      </c>
      <c r="C81" s="103" t="s">
        <v>12</v>
      </c>
      <c r="F81" s="83"/>
    </row>
    <row r="82" spans="1:6" hidden="1">
      <c r="A82" s="235" t="s">
        <v>544</v>
      </c>
      <c r="C82" s="103" t="s">
        <v>13</v>
      </c>
      <c r="F82" s="83"/>
    </row>
    <row r="83" spans="1:6" ht="51" hidden="1">
      <c r="A83" s="235" t="s">
        <v>544</v>
      </c>
      <c r="C83" s="103" t="s">
        <v>16</v>
      </c>
      <c r="F83" s="83"/>
    </row>
    <row r="84" spans="1:6" hidden="1">
      <c r="A84" s="235" t="s">
        <v>544</v>
      </c>
      <c r="C84" s="103" t="s">
        <v>17</v>
      </c>
      <c r="F84" s="83"/>
    </row>
    <row r="85" spans="1:6" ht="51" hidden="1">
      <c r="A85" s="235" t="s">
        <v>544</v>
      </c>
      <c r="C85" s="103" t="s">
        <v>18</v>
      </c>
      <c r="F85" s="83"/>
    </row>
    <row r="86" spans="1:6" hidden="1">
      <c r="A86" s="235" t="s">
        <v>544</v>
      </c>
      <c r="C86" s="103" t="s">
        <v>5</v>
      </c>
      <c r="F86" s="83"/>
    </row>
    <row r="87" spans="1:6" ht="38.25" hidden="1">
      <c r="A87" s="235" t="s">
        <v>544</v>
      </c>
      <c r="C87" s="103" t="s">
        <v>6</v>
      </c>
      <c r="F87" s="83"/>
    </row>
    <row r="88" spans="1:6" ht="63.75" hidden="1">
      <c r="A88" s="235" t="s">
        <v>544</v>
      </c>
      <c r="C88" s="103" t="s">
        <v>15</v>
      </c>
      <c r="F88" s="83"/>
    </row>
    <row r="89" spans="1:6" ht="38.25" hidden="1">
      <c r="A89" s="235" t="s">
        <v>544</v>
      </c>
      <c r="C89" s="103" t="s">
        <v>167</v>
      </c>
      <c r="F89" s="83"/>
    </row>
    <row r="90" spans="1:6" ht="76.5" hidden="1">
      <c r="A90" s="235" t="s">
        <v>544</v>
      </c>
      <c r="C90" s="103" t="s">
        <v>2</v>
      </c>
      <c r="F90" s="83"/>
    </row>
    <row r="91" spans="1:6" ht="25.5" hidden="1">
      <c r="A91" s="235" t="s">
        <v>544</v>
      </c>
      <c r="C91" s="103" t="s">
        <v>7</v>
      </c>
      <c r="F91" s="83"/>
    </row>
    <row r="92" spans="1:6" ht="51" hidden="1">
      <c r="A92" s="235" t="s">
        <v>544</v>
      </c>
      <c r="C92" s="103" t="s">
        <v>8</v>
      </c>
      <c r="F92" s="83"/>
    </row>
    <row r="93" spans="1:6" hidden="1">
      <c r="A93" s="235" t="s">
        <v>544</v>
      </c>
      <c r="F93" s="83"/>
    </row>
    <row r="94" spans="1:6" hidden="1">
      <c r="A94" s="235" t="s">
        <v>544</v>
      </c>
      <c r="F94" s="83"/>
    </row>
    <row r="95" spans="1:6" ht="165.75" hidden="1">
      <c r="A95" s="235" t="s">
        <v>544</v>
      </c>
      <c r="B95" s="118" t="s">
        <v>168</v>
      </c>
      <c r="C95" s="75" t="s">
        <v>171</v>
      </c>
      <c r="F95" s="83"/>
    </row>
    <row r="96" spans="1:6" ht="14.25" hidden="1">
      <c r="A96" s="235" t="s">
        <v>544</v>
      </c>
      <c r="C96" s="80" t="s">
        <v>169</v>
      </c>
      <c r="F96" s="83"/>
    </row>
    <row r="97" spans="1:7" hidden="1">
      <c r="A97" s="235" t="s">
        <v>544</v>
      </c>
      <c r="D97" s="77" t="s">
        <v>136</v>
      </c>
      <c r="E97" s="69">
        <v>200</v>
      </c>
      <c r="F97" s="83"/>
      <c r="G97" s="95">
        <f>E97*F97</f>
        <v>0</v>
      </c>
    </row>
    <row r="98" spans="1:7" hidden="1">
      <c r="A98" s="235" t="s">
        <v>544</v>
      </c>
      <c r="F98" s="83"/>
    </row>
    <row r="99" spans="1:7" ht="140.25" hidden="1">
      <c r="A99" s="235" t="s">
        <v>544</v>
      </c>
      <c r="B99" s="118" t="s">
        <v>170</v>
      </c>
      <c r="C99" s="75" t="s">
        <v>172</v>
      </c>
      <c r="F99" s="83"/>
    </row>
    <row r="100" spans="1:7" ht="14.25" hidden="1">
      <c r="A100" s="235" t="s">
        <v>544</v>
      </c>
      <c r="C100" s="80" t="s">
        <v>169</v>
      </c>
      <c r="F100" s="83"/>
    </row>
    <row r="101" spans="1:7" hidden="1">
      <c r="A101" s="235" t="s">
        <v>544</v>
      </c>
      <c r="D101" s="77" t="s">
        <v>136</v>
      </c>
      <c r="E101" s="69">
        <v>150</v>
      </c>
      <c r="F101" s="83"/>
      <c r="G101" s="95">
        <f>E101*F101</f>
        <v>0</v>
      </c>
    </row>
    <row r="102" spans="1:7" hidden="1">
      <c r="A102" s="235" t="s">
        <v>544</v>
      </c>
      <c r="F102" s="83"/>
    </row>
    <row r="103" spans="1:7" ht="76.5" hidden="1">
      <c r="A103" s="235" t="s">
        <v>544</v>
      </c>
      <c r="B103" s="118" t="s">
        <v>173</v>
      </c>
      <c r="C103" s="76" t="s">
        <v>175</v>
      </c>
      <c r="F103" s="83"/>
    </row>
    <row r="104" spans="1:7" ht="153" hidden="1">
      <c r="A104" s="235" t="s">
        <v>544</v>
      </c>
      <c r="C104" s="76" t="s">
        <v>176</v>
      </c>
      <c r="F104" s="83"/>
    </row>
    <row r="105" spans="1:7" ht="25.5" hidden="1">
      <c r="A105" s="235" t="s">
        <v>544</v>
      </c>
      <c r="C105" s="73" t="s">
        <v>174</v>
      </c>
      <c r="D105" s="77" t="s">
        <v>136</v>
      </c>
      <c r="E105" s="69">
        <v>130</v>
      </c>
      <c r="F105" s="83"/>
      <c r="G105" s="95">
        <f>E105*F105</f>
        <v>0</v>
      </c>
    </row>
    <row r="106" spans="1:7" hidden="1">
      <c r="A106" s="235" t="s">
        <v>544</v>
      </c>
      <c r="C106" s="73" t="s">
        <v>106</v>
      </c>
      <c r="D106" s="77" t="s">
        <v>136</v>
      </c>
      <c r="E106" s="69">
        <v>130</v>
      </c>
      <c r="F106" s="83"/>
      <c r="G106" s="95">
        <f>E106*F106</f>
        <v>0</v>
      </c>
    </row>
    <row r="107" spans="1:7" hidden="1">
      <c r="A107" s="235" t="s">
        <v>544</v>
      </c>
      <c r="F107" s="83"/>
    </row>
    <row r="108" spans="1:7" ht="51" hidden="1">
      <c r="A108" s="235" t="s">
        <v>544</v>
      </c>
      <c r="B108" s="118" t="s">
        <v>177</v>
      </c>
      <c r="C108" s="70" t="s">
        <v>323</v>
      </c>
      <c r="F108" s="83"/>
    </row>
    <row r="109" spans="1:7" ht="25.5" hidden="1">
      <c r="A109" s="235" t="s">
        <v>544</v>
      </c>
      <c r="C109" s="70" t="s">
        <v>178</v>
      </c>
      <c r="F109" s="83"/>
    </row>
    <row r="110" spans="1:7" hidden="1">
      <c r="A110" s="235" t="s">
        <v>544</v>
      </c>
      <c r="C110" s="70" t="s">
        <v>179</v>
      </c>
      <c r="F110" s="83"/>
    </row>
    <row r="111" spans="1:7" ht="38.25" hidden="1">
      <c r="A111" s="235" t="s">
        <v>544</v>
      </c>
      <c r="C111" s="70" t="s">
        <v>181</v>
      </c>
      <c r="F111" s="83"/>
    </row>
    <row r="112" spans="1:7" hidden="1">
      <c r="A112" s="235" t="s">
        <v>544</v>
      </c>
      <c r="C112" s="70" t="s">
        <v>180</v>
      </c>
      <c r="F112" s="83"/>
    </row>
    <row r="113" spans="1:7" hidden="1">
      <c r="A113" s="235" t="s">
        <v>544</v>
      </c>
      <c r="C113" s="70"/>
      <c r="D113" s="77" t="s">
        <v>137</v>
      </c>
      <c r="E113" s="69">
        <v>55</v>
      </c>
      <c r="F113" s="83"/>
      <c r="G113" s="95">
        <f>E113*F113</f>
        <v>0</v>
      </c>
    </row>
    <row r="114" spans="1:7" hidden="1">
      <c r="A114" s="235" t="s">
        <v>544</v>
      </c>
      <c r="C114" s="70"/>
      <c r="F114" s="83"/>
    </row>
    <row r="115" spans="1:7" hidden="1">
      <c r="A115" s="235" t="s">
        <v>544</v>
      </c>
      <c r="B115" s="116"/>
      <c r="C115" s="81"/>
      <c r="F115" s="83"/>
    </row>
    <row r="116" spans="1:7" hidden="1">
      <c r="A116" s="235" t="s">
        <v>544</v>
      </c>
      <c r="B116" s="116" t="s">
        <v>23</v>
      </c>
      <c r="C116" s="88" t="s">
        <v>182</v>
      </c>
      <c r="F116" s="86"/>
      <c r="G116" s="86">
        <f>SUM(G97:G115)</f>
        <v>0</v>
      </c>
    </row>
    <row r="117" spans="1:7" hidden="1">
      <c r="A117" s="235" t="s">
        <v>544</v>
      </c>
      <c r="B117" s="117"/>
      <c r="C117" s="81"/>
      <c r="F117" s="83"/>
    </row>
    <row r="118" spans="1:7" hidden="1">
      <c r="A118" s="235" t="s">
        <v>544</v>
      </c>
      <c r="B118" s="117"/>
      <c r="C118" s="81"/>
      <c r="F118" s="83"/>
    </row>
    <row r="119" spans="1:7" hidden="1">
      <c r="A119" s="235" t="s">
        <v>544</v>
      </c>
      <c r="B119" s="116" t="s">
        <v>183</v>
      </c>
      <c r="C119" s="88" t="s">
        <v>105</v>
      </c>
      <c r="D119" s="89"/>
      <c r="E119" s="90"/>
      <c r="F119" s="82"/>
      <c r="G119" s="82"/>
    </row>
    <row r="120" spans="1:7" hidden="1">
      <c r="A120" s="235" t="s">
        <v>544</v>
      </c>
      <c r="B120" s="116"/>
      <c r="C120" s="88"/>
      <c r="D120" s="89"/>
      <c r="E120" s="90"/>
      <c r="F120" s="82"/>
      <c r="G120" s="82"/>
    </row>
    <row r="121" spans="1:7" s="92" customFormat="1" ht="51" hidden="1">
      <c r="A121" s="235" t="s">
        <v>544</v>
      </c>
      <c r="B121" s="118" t="s">
        <v>184</v>
      </c>
      <c r="C121" s="70" t="s">
        <v>341</v>
      </c>
      <c r="D121" s="91"/>
      <c r="E121" s="82"/>
      <c r="F121" s="82"/>
      <c r="G121" s="82"/>
    </row>
    <row r="122" spans="1:7" s="92" customFormat="1" hidden="1">
      <c r="A122" s="235" t="s">
        <v>544</v>
      </c>
      <c r="B122" s="117"/>
      <c r="C122" s="70" t="s">
        <v>342</v>
      </c>
      <c r="D122" s="91"/>
      <c r="E122" s="82"/>
      <c r="F122" s="82"/>
      <c r="G122" s="82"/>
    </row>
    <row r="123" spans="1:7" s="92" customFormat="1" hidden="1">
      <c r="A123" s="235" t="s">
        <v>544</v>
      </c>
      <c r="B123" s="117"/>
      <c r="C123" s="70" t="s">
        <v>343</v>
      </c>
      <c r="D123" s="91"/>
      <c r="E123" s="82"/>
      <c r="F123" s="82"/>
      <c r="G123" s="82"/>
    </row>
    <row r="124" spans="1:7" s="92" customFormat="1" hidden="1">
      <c r="A124" s="235" t="s">
        <v>544</v>
      </c>
      <c r="B124" s="117"/>
      <c r="C124" s="70" t="s">
        <v>344</v>
      </c>
      <c r="D124" s="91"/>
      <c r="E124" s="82"/>
      <c r="F124" s="82"/>
      <c r="G124" s="82"/>
    </row>
    <row r="125" spans="1:7" s="92" customFormat="1" hidden="1">
      <c r="A125" s="235" t="s">
        <v>544</v>
      </c>
      <c r="B125" s="117"/>
      <c r="C125" s="70" t="s">
        <v>345</v>
      </c>
      <c r="D125" s="91"/>
      <c r="E125" s="82"/>
      <c r="F125" s="82"/>
      <c r="G125" s="82"/>
    </row>
    <row r="126" spans="1:7" s="92" customFormat="1" hidden="1">
      <c r="A126" s="235" t="s">
        <v>544</v>
      </c>
      <c r="B126" s="117"/>
      <c r="C126" s="70" t="s">
        <v>346</v>
      </c>
      <c r="D126" s="91"/>
      <c r="E126" s="82"/>
      <c r="F126" s="82"/>
      <c r="G126" s="82"/>
    </row>
    <row r="127" spans="1:7" hidden="1">
      <c r="A127" s="235" t="s">
        <v>544</v>
      </c>
      <c r="C127" s="80" t="s">
        <v>210</v>
      </c>
      <c r="D127" s="77" t="s">
        <v>136</v>
      </c>
      <c r="E127" s="69">
        <v>38</v>
      </c>
      <c r="F127" s="83"/>
      <c r="G127" s="95">
        <f>E127*F127</f>
        <v>0</v>
      </c>
    </row>
    <row r="128" spans="1:7" hidden="1">
      <c r="A128" s="235" t="s">
        <v>544</v>
      </c>
      <c r="B128" s="117"/>
      <c r="C128" s="81"/>
      <c r="F128" s="83"/>
    </row>
    <row r="129" spans="1:6" ht="25.5" hidden="1">
      <c r="A129" s="235" t="s">
        <v>544</v>
      </c>
      <c r="B129" s="118" t="s">
        <v>186</v>
      </c>
      <c r="C129" s="70" t="s">
        <v>331</v>
      </c>
      <c r="F129" s="83"/>
    </row>
    <row r="130" spans="1:6" ht="25.5" hidden="1">
      <c r="A130" s="235" t="s">
        <v>544</v>
      </c>
      <c r="B130" s="67"/>
      <c r="C130" s="70" t="s">
        <v>332</v>
      </c>
      <c r="F130" s="83"/>
    </row>
    <row r="131" spans="1:6" hidden="1">
      <c r="A131" s="235" t="s">
        <v>544</v>
      </c>
      <c r="B131" s="67"/>
      <c r="C131" s="70" t="s">
        <v>333</v>
      </c>
      <c r="F131" s="83"/>
    </row>
    <row r="132" spans="1:6" hidden="1">
      <c r="A132" s="235" t="s">
        <v>544</v>
      </c>
      <c r="B132" s="67"/>
      <c r="C132" s="70" t="s">
        <v>187</v>
      </c>
      <c r="F132" s="83"/>
    </row>
    <row r="133" spans="1:6" hidden="1">
      <c r="A133" s="235" t="s">
        <v>544</v>
      </c>
      <c r="B133" s="67"/>
      <c r="C133" s="70" t="s">
        <v>188</v>
      </c>
      <c r="F133" s="83"/>
    </row>
    <row r="134" spans="1:6" hidden="1">
      <c r="A134" s="235" t="s">
        <v>544</v>
      </c>
      <c r="B134" s="67"/>
      <c r="C134" s="70" t="s">
        <v>516</v>
      </c>
      <c r="F134" s="83"/>
    </row>
    <row r="135" spans="1:6" hidden="1">
      <c r="A135" s="235" t="s">
        <v>544</v>
      </c>
      <c r="B135" s="67"/>
      <c r="C135" s="70" t="s">
        <v>189</v>
      </c>
      <c r="F135" s="83"/>
    </row>
    <row r="136" spans="1:6" hidden="1">
      <c r="A136" s="235" t="s">
        <v>544</v>
      </c>
      <c r="B136" s="67"/>
      <c r="C136" s="70" t="s">
        <v>190</v>
      </c>
      <c r="F136" s="83"/>
    </row>
    <row r="137" spans="1:6" hidden="1">
      <c r="A137" s="235" t="s">
        <v>544</v>
      </c>
      <c r="B137" s="67"/>
      <c r="C137" s="70" t="s">
        <v>334</v>
      </c>
      <c r="F137" s="83"/>
    </row>
    <row r="138" spans="1:6" ht="25.5" hidden="1">
      <c r="A138" s="235" t="s">
        <v>544</v>
      </c>
      <c r="B138" s="67"/>
      <c r="C138" s="70" t="s">
        <v>335</v>
      </c>
      <c r="F138" s="83"/>
    </row>
    <row r="139" spans="1:6" hidden="1">
      <c r="A139" s="235" t="s">
        <v>544</v>
      </c>
      <c r="B139" s="67"/>
      <c r="C139" s="70" t="s">
        <v>191</v>
      </c>
      <c r="F139" s="83"/>
    </row>
    <row r="140" spans="1:6" hidden="1">
      <c r="A140" s="235" t="s">
        <v>544</v>
      </c>
      <c r="B140" s="67"/>
      <c r="C140" s="70" t="s">
        <v>336</v>
      </c>
      <c r="F140" s="83"/>
    </row>
    <row r="141" spans="1:6" hidden="1">
      <c r="A141" s="235" t="s">
        <v>544</v>
      </c>
      <c r="B141" s="67"/>
      <c r="C141" s="70" t="s">
        <v>192</v>
      </c>
      <c r="F141" s="83"/>
    </row>
    <row r="142" spans="1:6" ht="25.5" hidden="1">
      <c r="A142" s="235" t="s">
        <v>544</v>
      </c>
      <c r="B142" s="67"/>
      <c r="C142" s="70" t="s">
        <v>193</v>
      </c>
      <c r="F142" s="83"/>
    </row>
    <row r="143" spans="1:6" hidden="1">
      <c r="A143" s="235" t="s">
        <v>544</v>
      </c>
      <c r="B143" s="67"/>
      <c r="C143" s="70" t="s">
        <v>194</v>
      </c>
      <c r="F143" s="83"/>
    </row>
    <row r="144" spans="1:6" hidden="1">
      <c r="A144" s="235" t="s">
        <v>544</v>
      </c>
      <c r="B144" s="67"/>
      <c r="C144" s="70" t="s">
        <v>195</v>
      </c>
      <c r="F144" s="83"/>
    </row>
    <row r="145" spans="1:7" hidden="1">
      <c r="A145" s="235" t="s">
        <v>544</v>
      </c>
      <c r="B145" s="67"/>
      <c r="C145" s="70" t="s">
        <v>196</v>
      </c>
      <c r="F145" s="83"/>
    </row>
    <row r="146" spans="1:7" hidden="1">
      <c r="A146" s="235" t="s">
        <v>544</v>
      </c>
      <c r="B146" s="67"/>
      <c r="C146" s="70" t="s">
        <v>197</v>
      </c>
      <c r="F146" s="83"/>
    </row>
    <row r="147" spans="1:7" hidden="1">
      <c r="A147" s="235" t="s">
        <v>544</v>
      </c>
      <c r="B147" s="67"/>
      <c r="C147" s="70" t="s">
        <v>198</v>
      </c>
      <c r="F147" s="83"/>
    </row>
    <row r="148" spans="1:7" hidden="1">
      <c r="A148" s="235" t="s">
        <v>544</v>
      </c>
      <c r="B148" s="67"/>
      <c r="C148" s="70" t="s">
        <v>337</v>
      </c>
      <c r="F148" s="83"/>
    </row>
    <row r="149" spans="1:7" hidden="1">
      <c r="A149" s="235" t="s">
        <v>544</v>
      </c>
      <c r="B149" s="67"/>
      <c r="C149" s="70" t="s">
        <v>338</v>
      </c>
      <c r="F149" s="83"/>
    </row>
    <row r="150" spans="1:7" ht="25.5" hidden="1">
      <c r="A150" s="235" t="s">
        <v>544</v>
      </c>
      <c r="B150" s="67"/>
      <c r="C150" s="70" t="s">
        <v>199</v>
      </c>
      <c r="F150" s="83"/>
    </row>
    <row r="151" spans="1:7" ht="25.5" hidden="1">
      <c r="A151" s="235" t="s">
        <v>544</v>
      </c>
      <c r="B151" s="67"/>
      <c r="C151" s="70" t="s">
        <v>200</v>
      </c>
      <c r="F151" s="83"/>
    </row>
    <row r="152" spans="1:7" hidden="1">
      <c r="A152" s="235" t="s">
        <v>544</v>
      </c>
      <c r="B152" s="67"/>
      <c r="C152" s="70" t="s">
        <v>201</v>
      </c>
      <c r="F152" s="83"/>
    </row>
    <row r="153" spans="1:7" ht="25.5" hidden="1">
      <c r="A153" s="235" t="s">
        <v>544</v>
      </c>
      <c r="B153" s="67"/>
      <c r="C153" s="70" t="s">
        <v>339</v>
      </c>
      <c r="F153" s="83"/>
    </row>
    <row r="154" spans="1:7" ht="25.5" hidden="1">
      <c r="A154" s="235" t="s">
        <v>544</v>
      </c>
      <c r="B154" s="67"/>
      <c r="C154" s="81" t="s">
        <v>203</v>
      </c>
      <c r="F154" s="83"/>
    </row>
    <row r="155" spans="1:7" hidden="1">
      <c r="A155" s="235" t="s">
        <v>544</v>
      </c>
      <c r="B155" s="67"/>
      <c r="C155" s="70" t="s">
        <v>340</v>
      </c>
      <c r="F155" s="83"/>
    </row>
    <row r="156" spans="1:7" ht="25.5" hidden="1">
      <c r="A156" s="235" t="s">
        <v>544</v>
      </c>
      <c r="B156" s="67"/>
      <c r="C156" s="72" t="s">
        <v>202</v>
      </c>
      <c r="F156" s="83"/>
    </row>
    <row r="157" spans="1:7" hidden="1">
      <c r="A157" s="235" t="s">
        <v>544</v>
      </c>
      <c r="C157" s="80" t="s">
        <v>210</v>
      </c>
      <c r="F157" s="83"/>
    </row>
    <row r="158" spans="1:7" ht="25.5" hidden="1">
      <c r="A158" s="235" t="s">
        <v>544</v>
      </c>
      <c r="B158" s="67"/>
      <c r="C158" s="73" t="s">
        <v>204</v>
      </c>
      <c r="D158" s="77" t="s">
        <v>136</v>
      </c>
      <c r="E158" s="69">
        <v>145</v>
      </c>
      <c r="F158" s="83"/>
      <c r="G158" s="95">
        <f>E158*F158</f>
        <v>0</v>
      </c>
    </row>
    <row r="159" spans="1:7" hidden="1">
      <c r="A159" s="235" t="s">
        <v>544</v>
      </c>
      <c r="B159" s="67"/>
      <c r="C159" s="73" t="s">
        <v>205</v>
      </c>
      <c r="D159" s="77" t="s">
        <v>136</v>
      </c>
      <c r="E159" s="69">
        <v>145</v>
      </c>
      <c r="F159" s="83"/>
      <c r="G159" s="95">
        <f>E159*F159</f>
        <v>0</v>
      </c>
    </row>
    <row r="160" spans="1:7" hidden="1">
      <c r="A160" s="235" t="s">
        <v>544</v>
      </c>
      <c r="B160" s="67"/>
      <c r="C160" s="70"/>
      <c r="F160" s="83"/>
    </row>
    <row r="161" spans="1:7" hidden="1">
      <c r="A161" s="235" t="s">
        <v>544</v>
      </c>
      <c r="B161" s="67"/>
      <c r="C161" s="70"/>
      <c r="F161" s="83"/>
    </row>
    <row r="162" spans="1:7" ht="127.5" hidden="1">
      <c r="A162" s="235" t="s">
        <v>544</v>
      </c>
      <c r="B162" s="118" t="s">
        <v>347</v>
      </c>
      <c r="C162" s="104" t="s">
        <v>348</v>
      </c>
      <c r="F162" s="83"/>
    </row>
    <row r="163" spans="1:7" hidden="1">
      <c r="A163" s="235" t="s">
        <v>544</v>
      </c>
      <c r="C163" s="80" t="s">
        <v>185</v>
      </c>
      <c r="F163" s="83"/>
    </row>
    <row r="164" spans="1:7" ht="25.5" hidden="1">
      <c r="A164" s="235" t="s">
        <v>544</v>
      </c>
      <c r="C164" s="73" t="s">
        <v>349</v>
      </c>
      <c r="D164" s="77" t="s">
        <v>137</v>
      </c>
      <c r="E164" s="69">
        <v>145</v>
      </c>
      <c r="F164" s="83"/>
      <c r="G164" s="95">
        <f>E164*F164</f>
        <v>0</v>
      </c>
    </row>
    <row r="165" spans="1:7" hidden="1">
      <c r="A165" s="235" t="s">
        <v>544</v>
      </c>
      <c r="C165" s="73" t="s">
        <v>350</v>
      </c>
      <c r="D165" s="77" t="s">
        <v>137</v>
      </c>
      <c r="E165" s="69">
        <v>145</v>
      </c>
      <c r="F165" s="83"/>
      <c r="G165" s="95">
        <f>E165*F165</f>
        <v>0</v>
      </c>
    </row>
    <row r="166" spans="1:7" hidden="1">
      <c r="A166" s="235" t="s">
        <v>544</v>
      </c>
      <c r="F166" s="83"/>
    </row>
    <row r="167" spans="1:7" hidden="1">
      <c r="A167" s="235" t="s">
        <v>544</v>
      </c>
      <c r="F167" s="83"/>
    </row>
    <row r="168" spans="1:7" hidden="1">
      <c r="A168" s="235" t="s">
        <v>544</v>
      </c>
      <c r="F168" s="144"/>
    </row>
    <row r="169" spans="1:7" hidden="1">
      <c r="A169" s="235" t="s">
        <v>544</v>
      </c>
      <c r="B169" s="116" t="s">
        <v>24</v>
      </c>
      <c r="C169" s="88" t="s">
        <v>206</v>
      </c>
      <c r="F169" s="86"/>
      <c r="G169" s="86">
        <f>SUM(G127:G168)</f>
        <v>0</v>
      </c>
    </row>
    <row r="170" spans="1:7" hidden="1">
      <c r="A170" s="235" t="s">
        <v>544</v>
      </c>
      <c r="F170" s="98"/>
      <c r="G170" s="98"/>
    </row>
    <row r="171" spans="1:7" hidden="1">
      <c r="A171" s="235" t="s">
        <v>544</v>
      </c>
      <c r="F171" s="98"/>
      <c r="G171" s="98"/>
    </row>
    <row r="172" spans="1:7" hidden="1">
      <c r="A172" s="235" t="s">
        <v>544</v>
      </c>
      <c r="B172" s="116" t="s">
        <v>207</v>
      </c>
      <c r="C172" s="88" t="s">
        <v>208</v>
      </c>
      <c r="D172" s="89"/>
      <c r="E172" s="90"/>
      <c r="F172" s="82"/>
      <c r="G172" s="82"/>
    </row>
    <row r="173" spans="1:7" hidden="1">
      <c r="A173" s="235" t="s">
        <v>544</v>
      </c>
      <c r="F173" s="98"/>
      <c r="G173" s="98"/>
    </row>
    <row r="174" spans="1:7" ht="38.25" hidden="1">
      <c r="A174" s="235" t="s">
        <v>544</v>
      </c>
      <c r="B174" s="118" t="s">
        <v>209</v>
      </c>
      <c r="C174" s="70" t="s">
        <v>324</v>
      </c>
    </row>
    <row r="175" spans="1:7" ht="25.5" hidden="1">
      <c r="A175" s="235" t="s">
        <v>544</v>
      </c>
      <c r="C175" s="70" t="s">
        <v>178</v>
      </c>
      <c r="F175" s="83"/>
      <c r="G175" s="83"/>
    </row>
    <row r="176" spans="1:7" hidden="1">
      <c r="A176" s="235" t="s">
        <v>544</v>
      </c>
      <c r="C176" s="70" t="s">
        <v>210</v>
      </c>
      <c r="F176" s="83"/>
      <c r="G176" s="83"/>
    </row>
    <row r="177" spans="1:7" hidden="1">
      <c r="A177" s="235" t="s">
        <v>544</v>
      </c>
      <c r="C177" s="70"/>
      <c r="F177" s="83"/>
    </row>
    <row r="178" spans="1:7" hidden="1">
      <c r="A178" s="235" t="s">
        <v>544</v>
      </c>
      <c r="C178" s="80" t="s">
        <v>322</v>
      </c>
      <c r="D178" s="77" t="s">
        <v>136</v>
      </c>
      <c r="E178" s="69">
        <v>18</v>
      </c>
      <c r="F178" s="83"/>
      <c r="G178" s="95">
        <f>E178*F178</f>
        <v>0</v>
      </c>
    </row>
    <row r="179" spans="1:7" hidden="1">
      <c r="A179" s="235" t="s">
        <v>544</v>
      </c>
      <c r="C179" s="73"/>
      <c r="F179" s="83"/>
    </row>
    <row r="180" spans="1:7" hidden="1">
      <c r="A180" s="235" t="s">
        <v>544</v>
      </c>
      <c r="F180" s="83"/>
    </row>
    <row r="181" spans="1:7" hidden="1">
      <c r="A181" s="235" t="s">
        <v>544</v>
      </c>
      <c r="B181" s="116" t="s">
        <v>14</v>
      </c>
      <c r="C181" s="88" t="s">
        <v>211</v>
      </c>
      <c r="D181" s="89"/>
      <c r="E181" s="90"/>
      <c r="F181" s="82"/>
      <c r="G181" s="82">
        <f>SUM(G178:G180)</f>
        <v>0</v>
      </c>
    </row>
    <row r="182" spans="1:7" hidden="1">
      <c r="A182" s="235" t="s">
        <v>544</v>
      </c>
      <c r="F182" s="82"/>
      <c r="G182" s="82"/>
    </row>
    <row r="183" spans="1:7" hidden="1">
      <c r="A183" s="235" t="s">
        <v>544</v>
      </c>
      <c r="B183" s="116" t="s">
        <v>212</v>
      </c>
      <c r="C183" s="88" t="s">
        <v>96</v>
      </c>
      <c r="D183" s="89"/>
      <c r="E183" s="90"/>
      <c r="F183" s="82"/>
      <c r="G183" s="82"/>
    </row>
    <row r="184" spans="1:7" hidden="1">
      <c r="A184" s="235" t="s">
        <v>544</v>
      </c>
      <c r="F184" s="83"/>
    </row>
    <row r="185" spans="1:7" ht="114.75" hidden="1">
      <c r="A185" s="235" t="s">
        <v>544</v>
      </c>
      <c r="B185" s="118" t="s">
        <v>213</v>
      </c>
      <c r="C185" s="70" t="s">
        <v>214</v>
      </c>
      <c r="F185" s="83"/>
    </row>
    <row r="186" spans="1:7" ht="76.5" hidden="1">
      <c r="A186" s="235" t="s">
        <v>544</v>
      </c>
      <c r="C186" s="70" t="s">
        <v>215</v>
      </c>
      <c r="F186" s="83"/>
    </row>
    <row r="187" spans="1:7" ht="76.5" hidden="1">
      <c r="A187" s="235" t="s">
        <v>544</v>
      </c>
      <c r="C187" s="70" t="s">
        <v>216</v>
      </c>
      <c r="F187" s="83"/>
    </row>
    <row r="188" spans="1:7" ht="127.5" hidden="1">
      <c r="A188" s="235" t="s">
        <v>544</v>
      </c>
      <c r="C188" s="70" t="s">
        <v>217</v>
      </c>
      <c r="F188" s="83"/>
    </row>
    <row r="189" spans="1:7" ht="51" hidden="1">
      <c r="A189" s="235" t="s">
        <v>544</v>
      </c>
      <c r="C189" s="70" t="s">
        <v>218</v>
      </c>
      <c r="F189" s="83"/>
    </row>
    <row r="190" spans="1:7" hidden="1">
      <c r="A190" s="235" t="s">
        <v>544</v>
      </c>
      <c r="D190" s="77" t="s">
        <v>19</v>
      </c>
      <c r="E190" s="69">
        <v>5</v>
      </c>
      <c r="F190" s="83"/>
      <c r="G190" s="95">
        <f>E190*F190</f>
        <v>0</v>
      </c>
    </row>
    <row r="191" spans="1:7" hidden="1">
      <c r="A191" s="235" t="s">
        <v>544</v>
      </c>
      <c r="F191" s="83"/>
    </row>
    <row r="192" spans="1:7" ht="114.75" hidden="1">
      <c r="A192" s="235" t="s">
        <v>544</v>
      </c>
      <c r="B192" s="118" t="s">
        <v>219</v>
      </c>
      <c r="C192" s="70" t="s">
        <v>220</v>
      </c>
      <c r="F192" s="83"/>
    </row>
    <row r="193" spans="1:7" ht="76.5" hidden="1">
      <c r="A193" s="235" t="s">
        <v>544</v>
      </c>
      <c r="C193" s="70" t="s">
        <v>215</v>
      </c>
      <c r="F193" s="83"/>
    </row>
    <row r="194" spans="1:7" ht="76.5" hidden="1">
      <c r="A194" s="235" t="s">
        <v>544</v>
      </c>
      <c r="C194" s="70" t="s">
        <v>216</v>
      </c>
      <c r="F194" s="83"/>
    </row>
    <row r="195" spans="1:7" ht="127.5" hidden="1">
      <c r="A195" s="235" t="s">
        <v>544</v>
      </c>
      <c r="C195" s="70" t="s">
        <v>217</v>
      </c>
      <c r="F195" s="83"/>
    </row>
    <row r="196" spans="1:7" ht="51" hidden="1">
      <c r="A196" s="235" t="s">
        <v>544</v>
      </c>
      <c r="C196" s="70" t="s">
        <v>221</v>
      </c>
      <c r="F196" s="83"/>
    </row>
    <row r="197" spans="1:7" hidden="1">
      <c r="A197" s="235" t="s">
        <v>544</v>
      </c>
      <c r="D197" s="77" t="s">
        <v>19</v>
      </c>
      <c r="E197" s="69">
        <v>2</v>
      </c>
      <c r="F197" s="83"/>
      <c r="G197" s="95">
        <f>E197*F197</f>
        <v>0</v>
      </c>
    </row>
    <row r="198" spans="1:7" hidden="1">
      <c r="A198" s="235" t="s">
        <v>544</v>
      </c>
      <c r="F198" s="83"/>
    </row>
    <row r="199" spans="1:7" ht="153" hidden="1">
      <c r="A199" s="235" t="s">
        <v>544</v>
      </c>
      <c r="B199" s="118" t="s">
        <v>222</v>
      </c>
      <c r="C199" s="70" t="s">
        <v>223</v>
      </c>
      <c r="F199" s="83"/>
    </row>
    <row r="200" spans="1:7" ht="89.25" hidden="1">
      <c r="A200" s="235" t="s">
        <v>544</v>
      </c>
      <c r="C200" s="70" t="s">
        <v>224</v>
      </c>
      <c r="F200" s="83"/>
    </row>
    <row r="201" spans="1:7" ht="25.5" hidden="1">
      <c r="A201" s="235" t="s">
        <v>544</v>
      </c>
      <c r="C201" s="70" t="s">
        <v>225</v>
      </c>
      <c r="F201" s="83"/>
    </row>
    <row r="202" spans="1:7" hidden="1">
      <c r="A202" s="235" t="s">
        <v>544</v>
      </c>
      <c r="D202" s="77" t="s">
        <v>19</v>
      </c>
      <c r="E202" s="69">
        <v>10</v>
      </c>
      <c r="F202" s="83"/>
      <c r="G202" s="95">
        <f>E202*F202</f>
        <v>0</v>
      </c>
    </row>
    <row r="203" spans="1:7" hidden="1">
      <c r="A203" s="235" t="s">
        <v>544</v>
      </c>
      <c r="F203" s="83"/>
    </row>
    <row r="204" spans="1:7" ht="153" hidden="1">
      <c r="A204" s="235" t="s">
        <v>544</v>
      </c>
      <c r="B204" s="118" t="s">
        <v>226</v>
      </c>
      <c r="C204" s="70" t="s">
        <v>227</v>
      </c>
      <c r="F204" s="83"/>
    </row>
    <row r="205" spans="1:7" ht="89.25" hidden="1">
      <c r="A205" s="235" t="s">
        <v>544</v>
      </c>
      <c r="C205" s="70" t="s">
        <v>224</v>
      </c>
      <c r="F205" s="83"/>
    </row>
    <row r="206" spans="1:7" ht="25.5" hidden="1">
      <c r="A206" s="235" t="s">
        <v>544</v>
      </c>
      <c r="C206" s="70" t="s">
        <v>228</v>
      </c>
      <c r="F206" s="83"/>
    </row>
    <row r="207" spans="1:7" hidden="1">
      <c r="A207" s="235" t="s">
        <v>544</v>
      </c>
      <c r="D207" s="77" t="s">
        <v>19</v>
      </c>
      <c r="E207" s="69">
        <v>4</v>
      </c>
      <c r="F207" s="83"/>
      <c r="G207" s="95">
        <f>E207*F207</f>
        <v>0</v>
      </c>
    </row>
    <row r="208" spans="1:7" hidden="1">
      <c r="A208" s="235" t="s">
        <v>544</v>
      </c>
      <c r="F208" s="83"/>
    </row>
    <row r="209" spans="1:7" ht="127.5" hidden="1">
      <c r="A209" s="235" t="s">
        <v>544</v>
      </c>
      <c r="B209" s="118" t="s">
        <v>229</v>
      </c>
      <c r="C209" s="70" t="s">
        <v>230</v>
      </c>
      <c r="F209" s="83"/>
    </row>
    <row r="210" spans="1:7" ht="63.75" hidden="1">
      <c r="A210" s="235" t="s">
        <v>544</v>
      </c>
      <c r="C210" s="70" t="s">
        <v>231</v>
      </c>
      <c r="F210" s="83"/>
    </row>
    <row r="211" spans="1:7" ht="25.5" hidden="1">
      <c r="A211" s="235" t="s">
        <v>544</v>
      </c>
      <c r="C211" s="70" t="s">
        <v>228</v>
      </c>
      <c r="F211" s="83"/>
    </row>
    <row r="212" spans="1:7" hidden="1">
      <c r="A212" s="235" t="s">
        <v>544</v>
      </c>
      <c r="C212" s="71" t="s">
        <v>232</v>
      </c>
      <c r="D212" s="77" t="s">
        <v>19</v>
      </c>
      <c r="E212" s="69">
        <v>2</v>
      </c>
      <c r="F212" s="83"/>
      <c r="G212" s="95">
        <f>E212*F212</f>
        <v>0</v>
      </c>
    </row>
    <row r="213" spans="1:7" hidden="1">
      <c r="A213" s="235" t="s">
        <v>544</v>
      </c>
      <c r="C213" s="71" t="s">
        <v>233</v>
      </c>
      <c r="D213" s="77" t="s">
        <v>19</v>
      </c>
      <c r="E213" s="69">
        <v>2</v>
      </c>
      <c r="F213" s="83"/>
      <c r="G213" s="95">
        <f>E213*F213</f>
        <v>0</v>
      </c>
    </row>
    <row r="214" spans="1:7" hidden="1">
      <c r="A214" s="235" t="s">
        <v>544</v>
      </c>
      <c r="F214" s="83"/>
    </row>
    <row r="215" spans="1:7" ht="127.5" hidden="1">
      <c r="A215" s="235" t="s">
        <v>544</v>
      </c>
      <c r="B215" s="118" t="s">
        <v>234</v>
      </c>
      <c r="C215" s="70" t="s">
        <v>235</v>
      </c>
      <c r="F215" s="83"/>
    </row>
    <row r="216" spans="1:7" ht="38.25" hidden="1">
      <c r="A216" s="235" t="s">
        <v>544</v>
      </c>
      <c r="C216" s="70" t="s">
        <v>236</v>
      </c>
      <c r="F216" s="83"/>
    </row>
    <row r="217" spans="1:7" ht="25.5" hidden="1">
      <c r="A217" s="235" t="s">
        <v>544</v>
      </c>
      <c r="C217" s="70" t="s">
        <v>237</v>
      </c>
      <c r="F217" s="83"/>
    </row>
    <row r="218" spans="1:7" hidden="1">
      <c r="A218" s="235" t="s">
        <v>544</v>
      </c>
      <c r="C218" s="71" t="s">
        <v>232</v>
      </c>
      <c r="D218" s="77" t="s">
        <v>19</v>
      </c>
      <c r="E218" s="69">
        <v>2</v>
      </c>
      <c r="F218" s="83"/>
      <c r="G218" s="95">
        <f>E218*F218</f>
        <v>0</v>
      </c>
    </row>
    <row r="219" spans="1:7" hidden="1">
      <c r="A219" s="235" t="s">
        <v>544</v>
      </c>
      <c r="C219" s="71" t="s">
        <v>233</v>
      </c>
      <c r="D219" s="77" t="s">
        <v>19</v>
      </c>
      <c r="E219" s="69">
        <v>1</v>
      </c>
      <c r="F219" s="83"/>
      <c r="G219" s="95">
        <f>E219*F219</f>
        <v>0</v>
      </c>
    </row>
    <row r="220" spans="1:7" hidden="1">
      <c r="A220" s="235" t="s">
        <v>544</v>
      </c>
      <c r="F220" s="83"/>
    </row>
    <row r="221" spans="1:7" ht="76.5" hidden="1">
      <c r="A221" s="235" t="s">
        <v>544</v>
      </c>
      <c r="B221" s="118" t="s">
        <v>238</v>
      </c>
      <c r="C221" s="70" t="s">
        <v>239</v>
      </c>
      <c r="F221" s="83"/>
    </row>
    <row r="222" spans="1:7" ht="63.75" hidden="1">
      <c r="A222" s="235" t="s">
        <v>544</v>
      </c>
      <c r="C222" s="70" t="s">
        <v>240</v>
      </c>
      <c r="F222" s="83"/>
    </row>
    <row r="223" spans="1:7" hidden="1">
      <c r="A223" s="235" t="s">
        <v>544</v>
      </c>
      <c r="D223" s="77" t="s">
        <v>19</v>
      </c>
      <c r="E223" s="69">
        <v>2</v>
      </c>
      <c r="F223" s="83"/>
      <c r="G223" s="95">
        <f>E223*F223</f>
        <v>0</v>
      </c>
    </row>
    <row r="224" spans="1:7" hidden="1">
      <c r="A224" s="235" t="s">
        <v>544</v>
      </c>
    </row>
    <row r="225" spans="1:7" ht="89.25" hidden="1">
      <c r="A225" s="235" t="s">
        <v>544</v>
      </c>
      <c r="B225" s="118" t="s">
        <v>241</v>
      </c>
      <c r="C225" s="70" t="s">
        <v>242</v>
      </c>
    </row>
    <row r="226" spans="1:7" ht="114.75" hidden="1">
      <c r="A226" s="235" t="s">
        <v>544</v>
      </c>
      <c r="C226" s="70" t="s">
        <v>243</v>
      </c>
      <c r="F226" s="98"/>
      <c r="G226" s="98"/>
    </row>
    <row r="227" spans="1:7" ht="51" hidden="1">
      <c r="A227" s="235" t="s">
        <v>544</v>
      </c>
      <c r="C227" s="70" t="s">
        <v>244</v>
      </c>
    </row>
    <row r="228" spans="1:7" hidden="1">
      <c r="A228" s="235" t="s">
        <v>544</v>
      </c>
      <c r="D228" s="77" t="s">
        <v>19</v>
      </c>
      <c r="E228" s="69">
        <v>2</v>
      </c>
      <c r="F228" s="83"/>
      <c r="G228" s="95">
        <f>E228*F228</f>
        <v>0</v>
      </c>
    </row>
    <row r="229" spans="1:7" hidden="1">
      <c r="A229" s="235" t="s">
        <v>544</v>
      </c>
    </row>
    <row r="230" spans="1:7" ht="89.25" hidden="1">
      <c r="A230" s="235" t="s">
        <v>544</v>
      </c>
      <c r="B230" s="118" t="s">
        <v>245</v>
      </c>
      <c r="C230" s="70" t="s">
        <v>246</v>
      </c>
      <c r="F230" s="83"/>
    </row>
    <row r="231" spans="1:7" ht="114.75" hidden="1">
      <c r="A231" s="235" t="s">
        <v>544</v>
      </c>
      <c r="C231" s="70" t="s">
        <v>243</v>
      </c>
      <c r="F231" s="83"/>
    </row>
    <row r="232" spans="1:7" ht="51" hidden="1">
      <c r="A232" s="235" t="s">
        <v>544</v>
      </c>
      <c r="C232" s="70" t="s">
        <v>247</v>
      </c>
      <c r="F232" s="83"/>
    </row>
    <row r="233" spans="1:7" hidden="1">
      <c r="A233" s="235" t="s">
        <v>544</v>
      </c>
      <c r="D233" s="77" t="s">
        <v>19</v>
      </c>
      <c r="E233" s="69">
        <v>4</v>
      </c>
      <c r="F233" s="83"/>
      <c r="G233" s="95">
        <f>E233*F233</f>
        <v>0</v>
      </c>
    </row>
    <row r="234" spans="1:7" hidden="1">
      <c r="A234" s="235" t="s">
        <v>544</v>
      </c>
      <c r="F234" s="83"/>
    </row>
    <row r="235" spans="1:7" ht="127.5" hidden="1">
      <c r="A235" s="235" t="s">
        <v>544</v>
      </c>
      <c r="B235" s="118" t="s">
        <v>248</v>
      </c>
      <c r="C235" s="70" t="s">
        <v>249</v>
      </c>
      <c r="F235" s="83"/>
    </row>
    <row r="236" spans="1:7" ht="63.75" hidden="1">
      <c r="A236" s="235" t="s">
        <v>544</v>
      </c>
      <c r="C236" s="70" t="s">
        <v>250</v>
      </c>
      <c r="F236" s="83"/>
    </row>
    <row r="237" spans="1:7" ht="25.5" hidden="1">
      <c r="A237" s="235" t="s">
        <v>544</v>
      </c>
      <c r="C237" s="70" t="s">
        <v>251</v>
      </c>
      <c r="F237" s="83"/>
    </row>
    <row r="238" spans="1:7" hidden="1">
      <c r="A238" s="235" t="s">
        <v>544</v>
      </c>
      <c r="D238" s="77" t="s">
        <v>19</v>
      </c>
      <c r="E238" s="69">
        <v>7</v>
      </c>
      <c r="F238" s="83"/>
      <c r="G238" s="95">
        <f>E238*F238</f>
        <v>0</v>
      </c>
    </row>
    <row r="239" spans="1:7" hidden="1">
      <c r="A239" s="235" t="s">
        <v>544</v>
      </c>
      <c r="F239" s="83"/>
    </row>
    <row r="240" spans="1:7" ht="114.75" hidden="1">
      <c r="A240" s="235" t="s">
        <v>544</v>
      </c>
      <c r="B240" s="118" t="s">
        <v>252</v>
      </c>
      <c r="C240" s="70" t="s">
        <v>253</v>
      </c>
      <c r="F240" s="83"/>
    </row>
    <row r="241" spans="1:7" ht="89.25" hidden="1">
      <c r="A241" s="235" t="s">
        <v>544</v>
      </c>
      <c r="C241" s="70" t="s">
        <v>254</v>
      </c>
      <c r="F241" s="83"/>
    </row>
    <row r="242" spans="1:7" ht="25.5" hidden="1">
      <c r="A242" s="235" t="s">
        <v>544</v>
      </c>
      <c r="C242" s="70" t="s">
        <v>255</v>
      </c>
      <c r="F242" s="83"/>
    </row>
    <row r="243" spans="1:7" hidden="1">
      <c r="A243" s="235" t="s">
        <v>544</v>
      </c>
      <c r="D243" s="77" t="s">
        <v>19</v>
      </c>
      <c r="E243" s="69">
        <v>1</v>
      </c>
      <c r="F243" s="83"/>
      <c r="G243" s="95">
        <f>E243*F243</f>
        <v>0</v>
      </c>
    </row>
    <row r="244" spans="1:7" hidden="1">
      <c r="A244" s="235" t="s">
        <v>544</v>
      </c>
      <c r="F244" s="83"/>
    </row>
    <row r="245" spans="1:7" ht="127.5" hidden="1">
      <c r="A245" s="235" t="s">
        <v>544</v>
      </c>
      <c r="B245" s="118" t="s">
        <v>256</v>
      </c>
      <c r="C245" s="70" t="s">
        <v>257</v>
      </c>
      <c r="F245" s="83"/>
    </row>
    <row r="246" spans="1:7" ht="89.25" hidden="1">
      <c r="A246" s="235" t="s">
        <v>544</v>
      </c>
      <c r="C246" s="70" t="s">
        <v>254</v>
      </c>
      <c r="F246" s="98"/>
      <c r="G246" s="98"/>
    </row>
    <row r="247" spans="1:7" ht="25.5" hidden="1">
      <c r="A247" s="235" t="s">
        <v>544</v>
      </c>
      <c r="C247" s="70" t="s">
        <v>258</v>
      </c>
      <c r="F247" s="83"/>
    </row>
    <row r="248" spans="1:7" hidden="1">
      <c r="A248" s="235" t="s">
        <v>544</v>
      </c>
      <c r="D248" s="77" t="s">
        <v>19</v>
      </c>
      <c r="E248" s="69">
        <v>1</v>
      </c>
      <c r="F248" s="83"/>
      <c r="G248" s="95">
        <f>E248*F248</f>
        <v>0</v>
      </c>
    </row>
    <row r="249" spans="1:7" ht="114.75" hidden="1">
      <c r="A249" s="235" t="s">
        <v>544</v>
      </c>
      <c r="B249" s="118" t="s">
        <v>259</v>
      </c>
      <c r="C249" s="70" t="s">
        <v>261</v>
      </c>
    </row>
    <row r="250" spans="1:7" ht="89.25" hidden="1">
      <c r="A250" s="235" t="s">
        <v>544</v>
      </c>
      <c r="C250" s="70" t="s">
        <v>254</v>
      </c>
      <c r="F250" s="83"/>
      <c r="G250" s="83"/>
    </row>
    <row r="251" spans="1:7" ht="25.5" hidden="1">
      <c r="A251" s="235" t="s">
        <v>544</v>
      </c>
      <c r="C251" s="70" t="s">
        <v>260</v>
      </c>
      <c r="F251" s="83"/>
    </row>
    <row r="252" spans="1:7" hidden="1">
      <c r="A252" s="235" t="s">
        <v>544</v>
      </c>
      <c r="D252" s="77" t="s">
        <v>19</v>
      </c>
      <c r="E252" s="69">
        <v>1</v>
      </c>
      <c r="F252" s="83"/>
      <c r="G252" s="95">
        <f>E252*F252</f>
        <v>0</v>
      </c>
    </row>
    <row r="253" spans="1:7" hidden="1">
      <c r="A253" s="235" t="s">
        <v>544</v>
      </c>
      <c r="F253" s="83"/>
    </row>
    <row r="254" spans="1:7" ht="114.75" hidden="1">
      <c r="A254" s="235" t="s">
        <v>544</v>
      </c>
      <c r="B254" s="118" t="s">
        <v>262</v>
      </c>
      <c r="C254" s="70" t="s">
        <v>264</v>
      </c>
      <c r="F254" s="83"/>
    </row>
    <row r="255" spans="1:7" ht="89.25" hidden="1">
      <c r="A255" s="235" t="s">
        <v>544</v>
      </c>
      <c r="C255" s="70" t="s">
        <v>254</v>
      </c>
      <c r="F255" s="83"/>
    </row>
    <row r="256" spans="1:7" ht="25.5" hidden="1">
      <c r="A256" s="235" t="s">
        <v>544</v>
      </c>
      <c r="C256" s="70" t="s">
        <v>263</v>
      </c>
      <c r="F256" s="83"/>
    </row>
    <row r="257" spans="1:7" hidden="1">
      <c r="A257" s="235" t="s">
        <v>544</v>
      </c>
      <c r="D257" s="77" t="s">
        <v>19</v>
      </c>
      <c r="E257" s="69">
        <v>1</v>
      </c>
      <c r="F257" s="83"/>
      <c r="G257" s="95">
        <f>E257*F257</f>
        <v>0</v>
      </c>
    </row>
    <row r="258" spans="1:7" hidden="1">
      <c r="A258" s="235" t="s">
        <v>544</v>
      </c>
      <c r="F258" s="83"/>
    </row>
    <row r="259" spans="1:7" ht="114.75" hidden="1">
      <c r="A259" s="235" t="s">
        <v>544</v>
      </c>
      <c r="B259" s="118" t="s">
        <v>265</v>
      </c>
      <c r="C259" s="70" t="s">
        <v>267</v>
      </c>
      <c r="F259" s="83"/>
    </row>
    <row r="260" spans="1:7" ht="89.25" hidden="1">
      <c r="A260" s="235" t="s">
        <v>544</v>
      </c>
      <c r="C260" s="70" t="s">
        <v>254</v>
      </c>
      <c r="F260" s="83"/>
    </row>
    <row r="261" spans="1:7" ht="25.5" hidden="1">
      <c r="A261" s="235" t="s">
        <v>544</v>
      </c>
      <c r="C261" s="70" t="s">
        <v>266</v>
      </c>
      <c r="F261" s="83"/>
    </row>
    <row r="262" spans="1:7" hidden="1">
      <c r="A262" s="235" t="s">
        <v>544</v>
      </c>
      <c r="D262" s="77" t="s">
        <v>19</v>
      </c>
      <c r="E262" s="69">
        <v>1</v>
      </c>
      <c r="F262" s="83"/>
      <c r="G262" s="95">
        <f>E262*F262</f>
        <v>0</v>
      </c>
    </row>
    <row r="263" spans="1:7" hidden="1">
      <c r="A263" s="235" t="s">
        <v>544</v>
      </c>
      <c r="F263" s="83"/>
    </row>
    <row r="264" spans="1:7" ht="114.75" hidden="1">
      <c r="A264" s="235" t="s">
        <v>544</v>
      </c>
      <c r="B264" s="118" t="s">
        <v>268</v>
      </c>
      <c r="C264" s="70" t="s">
        <v>269</v>
      </c>
      <c r="F264" s="83"/>
    </row>
    <row r="265" spans="1:7" ht="89.25" hidden="1">
      <c r="A265" s="235" t="s">
        <v>544</v>
      </c>
      <c r="C265" s="70" t="s">
        <v>254</v>
      </c>
      <c r="F265" s="83"/>
    </row>
    <row r="266" spans="1:7" ht="25.5" hidden="1">
      <c r="A266" s="235" t="s">
        <v>544</v>
      </c>
      <c r="C266" s="70" t="s">
        <v>270</v>
      </c>
      <c r="F266" s="83"/>
    </row>
    <row r="267" spans="1:7" hidden="1">
      <c r="A267" s="235" t="s">
        <v>544</v>
      </c>
      <c r="D267" s="77" t="s">
        <v>19</v>
      </c>
      <c r="E267" s="69">
        <v>1</v>
      </c>
      <c r="F267" s="83"/>
      <c r="G267" s="95">
        <f>E267*F267</f>
        <v>0</v>
      </c>
    </row>
    <row r="268" spans="1:7" hidden="1">
      <c r="A268" s="235" t="s">
        <v>544</v>
      </c>
      <c r="F268" s="83"/>
    </row>
    <row r="269" spans="1:7" ht="114.75" hidden="1">
      <c r="A269" s="235" t="s">
        <v>544</v>
      </c>
      <c r="B269" s="118" t="s">
        <v>271</v>
      </c>
      <c r="C269" s="70" t="s">
        <v>272</v>
      </c>
      <c r="F269" s="83"/>
    </row>
    <row r="270" spans="1:7" ht="89.25" hidden="1">
      <c r="A270" s="235" t="s">
        <v>544</v>
      </c>
      <c r="C270" s="70" t="s">
        <v>254</v>
      </c>
      <c r="F270" s="83"/>
    </row>
    <row r="271" spans="1:7" ht="25.5" hidden="1">
      <c r="A271" s="235" t="s">
        <v>544</v>
      </c>
      <c r="C271" s="70" t="s">
        <v>273</v>
      </c>
      <c r="F271" s="83"/>
    </row>
    <row r="272" spans="1:7" hidden="1">
      <c r="A272" s="235" t="s">
        <v>544</v>
      </c>
      <c r="D272" s="77" t="s">
        <v>19</v>
      </c>
      <c r="E272" s="69">
        <v>1</v>
      </c>
      <c r="F272" s="83"/>
    </row>
    <row r="273" spans="1:7" hidden="1">
      <c r="A273" s="235" t="s">
        <v>544</v>
      </c>
      <c r="F273" s="83"/>
    </row>
    <row r="274" spans="1:7" hidden="1">
      <c r="A274" s="235" t="s">
        <v>544</v>
      </c>
      <c r="F274" s="83"/>
    </row>
    <row r="275" spans="1:7" hidden="1">
      <c r="A275" s="235" t="s">
        <v>544</v>
      </c>
      <c r="B275" s="116" t="s">
        <v>25</v>
      </c>
      <c r="C275" s="88" t="s">
        <v>274</v>
      </c>
      <c r="D275" s="89"/>
      <c r="E275" s="90"/>
      <c r="G275" s="95">
        <f>SUM(G189:G274)</f>
        <v>0</v>
      </c>
    </row>
    <row r="276" spans="1:7" hidden="1">
      <c r="A276" s="235" t="s">
        <v>544</v>
      </c>
    </row>
    <row r="277" spans="1:7" hidden="1">
      <c r="A277" s="235" t="s">
        <v>544</v>
      </c>
      <c r="B277" s="116" t="s">
        <v>275</v>
      </c>
      <c r="C277" s="88" t="s">
        <v>276</v>
      </c>
      <c r="D277" s="89"/>
      <c r="E277" s="90"/>
    </row>
    <row r="278" spans="1:7" hidden="1">
      <c r="A278" s="235" t="s">
        <v>544</v>
      </c>
      <c r="F278" s="105"/>
      <c r="G278" s="145"/>
    </row>
    <row r="279" spans="1:7" ht="89.25" hidden="1">
      <c r="A279" s="235" t="s">
        <v>544</v>
      </c>
      <c r="B279" s="118" t="s">
        <v>277</v>
      </c>
      <c r="C279" s="76" t="s">
        <v>282</v>
      </c>
      <c r="F279" s="83"/>
    </row>
    <row r="280" spans="1:7" hidden="1">
      <c r="A280" s="235" t="s">
        <v>544</v>
      </c>
      <c r="C280" s="73"/>
      <c r="D280" s="77" t="s">
        <v>19</v>
      </c>
      <c r="E280" s="69">
        <v>2</v>
      </c>
      <c r="F280" s="83"/>
      <c r="G280" s="95">
        <f>E280*F280</f>
        <v>0</v>
      </c>
    </row>
    <row r="281" spans="1:7" hidden="1">
      <c r="A281" s="235" t="s">
        <v>544</v>
      </c>
      <c r="C281" s="73"/>
      <c r="F281" s="83"/>
    </row>
    <row r="282" spans="1:7" ht="102" hidden="1">
      <c r="A282" s="235" t="s">
        <v>544</v>
      </c>
      <c r="B282" s="118" t="s">
        <v>279</v>
      </c>
      <c r="C282" s="76" t="s">
        <v>517</v>
      </c>
      <c r="F282" s="83"/>
    </row>
    <row r="283" spans="1:7" hidden="1">
      <c r="A283" s="235" t="s">
        <v>544</v>
      </c>
      <c r="C283" s="73"/>
      <c r="D283" s="77" t="s">
        <v>19</v>
      </c>
      <c r="E283" s="69">
        <v>8</v>
      </c>
      <c r="F283" s="83"/>
      <c r="G283" s="95">
        <f>E283*F283</f>
        <v>0</v>
      </c>
    </row>
    <row r="284" spans="1:7" hidden="1">
      <c r="A284" s="235" t="s">
        <v>544</v>
      </c>
      <c r="C284" s="73"/>
      <c r="F284" s="83"/>
    </row>
    <row r="285" spans="1:7" ht="89.25" hidden="1">
      <c r="A285" s="235" t="s">
        <v>544</v>
      </c>
      <c r="B285" s="118" t="s">
        <v>278</v>
      </c>
      <c r="C285" s="76" t="s">
        <v>281</v>
      </c>
      <c r="F285" s="83"/>
    </row>
    <row r="286" spans="1:7" hidden="1">
      <c r="A286" s="235" t="s">
        <v>544</v>
      </c>
      <c r="C286" s="73"/>
      <c r="D286" s="77" t="s">
        <v>19</v>
      </c>
      <c r="E286" s="69">
        <v>2</v>
      </c>
      <c r="F286" s="83"/>
      <c r="G286" s="95">
        <f>E286*F286</f>
        <v>0</v>
      </c>
    </row>
    <row r="287" spans="1:7" hidden="1">
      <c r="A287" s="235" t="s">
        <v>544</v>
      </c>
      <c r="C287" s="73"/>
      <c r="F287" s="83"/>
    </row>
    <row r="288" spans="1:7" ht="102" hidden="1">
      <c r="A288" s="235" t="s">
        <v>544</v>
      </c>
      <c r="B288" s="118" t="s">
        <v>283</v>
      </c>
      <c r="C288" s="76" t="s">
        <v>280</v>
      </c>
      <c r="F288" s="83"/>
    </row>
    <row r="289" spans="1:7" hidden="1">
      <c r="A289" s="235" t="s">
        <v>544</v>
      </c>
      <c r="C289" s="73"/>
      <c r="D289" s="77" t="s">
        <v>19</v>
      </c>
      <c r="E289" s="69">
        <v>7</v>
      </c>
      <c r="F289" s="83"/>
      <c r="G289" s="95">
        <f>E289*F289</f>
        <v>0</v>
      </c>
    </row>
    <row r="290" spans="1:7" hidden="1">
      <c r="A290" s="235" t="s">
        <v>544</v>
      </c>
      <c r="C290" s="73"/>
      <c r="F290" s="83"/>
    </row>
    <row r="291" spans="1:7" ht="76.5" hidden="1">
      <c r="A291" s="235" t="s">
        <v>544</v>
      </c>
      <c r="B291" s="118" t="s">
        <v>284</v>
      </c>
      <c r="C291" s="76" t="s">
        <v>286</v>
      </c>
      <c r="F291" s="83"/>
    </row>
    <row r="292" spans="1:7" hidden="1">
      <c r="A292" s="235" t="s">
        <v>544</v>
      </c>
      <c r="C292" s="73"/>
      <c r="D292" s="77" t="s">
        <v>19</v>
      </c>
      <c r="E292" s="69">
        <v>7</v>
      </c>
      <c r="F292" s="83"/>
      <c r="G292" s="95">
        <f>E292*F292</f>
        <v>0</v>
      </c>
    </row>
    <row r="293" spans="1:7" hidden="1">
      <c r="A293" s="235" t="s">
        <v>544</v>
      </c>
      <c r="F293" s="83"/>
    </row>
    <row r="294" spans="1:7" ht="89.25" hidden="1">
      <c r="A294" s="235" t="s">
        <v>544</v>
      </c>
      <c r="B294" s="118" t="s">
        <v>285</v>
      </c>
      <c r="C294" s="76" t="s">
        <v>287</v>
      </c>
      <c r="F294" s="83"/>
    </row>
    <row r="295" spans="1:7" hidden="1">
      <c r="A295" s="235" t="s">
        <v>544</v>
      </c>
      <c r="C295" s="73"/>
      <c r="D295" s="77" t="s">
        <v>19</v>
      </c>
      <c r="E295" s="69">
        <v>7</v>
      </c>
      <c r="F295" s="83"/>
      <c r="G295" s="95">
        <f>E295*F295</f>
        <v>0</v>
      </c>
    </row>
    <row r="296" spans="1:7" hidden="1">
      <c r="A296" s="235" t="s">
        <v>544</v>
      </c>
      <c r="F296" s="83"/>
    </row>
    <row r="297" spans="1:7" ht="102" hidden="1">
      <c r="A297" s="235" t="s">
        <v>544</v>
      </c>
      <c r="B297" s="118" t="s">
        <v>291</v>
      </c>
      <c r="C297" s="76" t="s">
        <v>328</v>
      </c>
      <c r="F297" s="83"/>
    </row>
    <row r="298" spans="1:7" hidden="1">
      <c r="A298" s="235" t="s">
        <v>544</v>
      </c>
      <c r="C298" s="73"/>
      <c r="D298" s="77" t="s">
        <v>19</v>
      </c>
      <c r="E298" s="69">
        <v>2</v>
      </c>
      <c r="F298" s="83"/>
      <c r="G298" s="95">
        <f>E298*F298</f>
        <v>0</v>
      </c>
    </row>
    <row r="299" spans="1:7" hidden="1">
      <c r="A299" s="235" t="s">
        <v>544</v>
      </c>
      <c r="F299" s="83"/>
    </row>
    <row r="300" spans="1:7" ht="89.25" hidden="1">
      <c r="A300" s="235" t="s">
        <v>544</v>
      </c>
      <c r="B300" s="118" t="s">
        <v>288</v>
      </c>
      <c r="C300" s="76" t="s">
        <v>329</v>
      </c>
      <c r="F300" s="83"/>
    </row>
    <row r="301" spans="1:7" hidden="1">
      <c r="A301" s="235" t="s">
        <v>544</v>
      </c>
      <c r="C301" s="73"/>
      <c r="D301" s="77" t="s">
        <v>19</v>
      </c>
      <c r="E301" s="69">
        <v>1</v>
      </c>
      <c r="F301" s="83"/>
      <c r="G301" s="95">
        <f>E301*F301</f>
        <v>0</v>
      </c>
    </row>
    <row r="302" spans="1:7" hidden="1">
      <c r="A302" s="235" t="s">
        <v>544</v>
      </c>
      <c r="F302" s="83"/>
    </row>
    <row r="303" spans="1:7" s="92" customFormat="1" ht="76.5" hidden="1">
      <c r="A303" s="235" t="s">
        <v>544</v>
      </c>
      <c r="B303" s="119" t="s">
        <v>289</v>
      </c>
      <c r="C303" s="84" t="s">
        <v>327</v>
      </c>
      <c r="D303" s="85"/>
      <c r="E303" s="86"/>
      <c r="F303" s="83"/>
      <c r="G303" s="95"/>
    </row>
    <row r="304" spans="1:7" hidden="1">
      <c r="A304" s="235" t="s">
        <v>544</v>
      </c>
      <c r="C304" s="73"/>
      <c r="D304" s="77" t="s">
        <v>19</v>
      </c>
      <c r="E304" s="69">
        <v>2</v>
      </c>
      <c r="F304" s="83"/>
      <c r="G304" s="95">
        <f>E304*F304</f>
        <v>0</v>
      </c>
    </row>
    <row r="305" spans="1:7" hidden="1">
      <c r="A305" s="235" t="s">
        <v>544</v>
      </c>
      <c r="F305" s="83"/>
    </row>
    <row r="306" spans="1:7" s="92" customFormat="1" ht="76.5" hidden="1">
      <c r="A306" s="235" t="s">
        <v>544</v>
      </c>
      <c r="B306" s="119" t="s">
        <v>290</v>
      </c>
      <c r="C306" s="84" t="s">
        <v>292</v>
      </c>
      <c r="D306" s="85"/>
      <c r="E306" s="86"/>
      <c r="F306" s="83"/>
      <c r="G306" s="95"/>
    </row>
    <row r="307" spans="1:7" s="92" customFormat="1" hidden="1">
      <c r="A307" s="235" t="s">
        <v>544</v>
      </c>
      <c r="B307" s="119"/>
      <c r="C307" s="87"/>
      <c r="D307" s="85" t="s">
        <v>19</v>
      </c>
      <c r="E307" s="86">
        <v>20</v>
      </c>
      <c r="F307" s="83"/>
      <c r="G307" s="95">
        <f>E307*F307</f>
        <v>0</v>
      </c>
    </row>
    <row r="308" spans="1:7" hidden="1">
      <c r="A308" s="235" t="s">
        <v>544</v>
      </c>
      <c r="C308" s="94"/>
      <c r="D308" s="94"/>
      <c r="E308" s="94"/>
      <c r="F308" s="83"/>
    </row>
    <row r="309" spans="1:7" hidden="1">
      <c r="A309" s="235" t="s">
        <v>544</v>
      </c>
      <c r="B309" s="116" t="s">
        <v>275</v>
      </c>
      <c r="C309" s="88" t="s">
        <v>293</v>
      </c>
      <c r="D309" s="89"/>
      <c r="E309" s="90"/>
      <c r="G309" s="95">
        <f>SUM(G280:G308)</f>
        <v>0</v>
      </c>
    </row>
    <row r="310" spans="1:7" hidden="1">
      <c r="A310" s="235" t="s">
        <v>544</v>
      </c>
      <c r="C310" s="94"/>
      <c r="D310" s="94"/>
      <c r="E310" s="94"/>
      <c r="F310" s="83"/>
    </row>
    <row r="311" spans="1:7" hidden="1">
      <c r="A311" s="235" t="s">
        <v>544</v>
      </c>
      <c r="B311" s="116" t="s">
        <v>294</v>
      </c>
      <c r="C311" s="88" t="s">
        <v>295</v>
      </c>
      <c r="D311" s="89"/>
      <c r="E311" s="90"/>
    </row>
    <row r="312" spans="1:7" hidden="1">
      <c r="A312" s="235" t="s">
        <v>544</v>
      </c>
    </row>
    <row r="313" spans="1:7" ht="165.75" hidden="1">
      <c r="A313" s="235" t="s">
        <v>544</v>
      </c>
      <c r="B313" s="118" t="s">
        <v>296</v>
      </c>
      <c r="C313" s="76" t="s">
        <v>305</v>
      </c>
      <c r="F313" s="83"/>
    </row>
    <row r="314" spans="1:7" hidden="1">
      <c r="A314" s="235" t="s">
        <v>544</v>
      </c>
      <c r="C314" s="73" t="s">
        <v>297</v>
      </c>
      <c r="D314" s="77" t="s">
        <v>20</v>
      </c>
      <c r="E314" s="69">
        <v>5.09</v>
      </c>
      <c r="F314" s="83"/>
      <c r="G314" s="95">
        <f>E314*F314</f>
        <v>0</v>
      </c>
    </row>
    <row r="315" spans="1:7" hidden="1">
      <c r="A315" s="235" t="s">
        <v>544</v>
      </c>
      <c r="C315" s="73" t="s">
        <v>299</v>
      </c>
      <c r="D315" s="77" t="s">
        <v>20</v>
      </c>
      <c r="E315" s="69">
        <v>5.09</v>
      </c>
      <c r="F315" s="83"/>
      <c r="G315" s="95">
        <f t="shared" ref="G315:G320" si="1">E315*F315</f>
        <v>0</v>
      </c>
    </row>
    <row r="316" spans="1:7" hidden="1">
      <c r="A316" s="235" t="s">
        <v>544</v>
      </c>
      <c r="C316" s="73" t="s">
        <v>298</v>
      </c>
      <c r="D316" s="77" t="s">
        <v>20</v>
      </c>
      <c r="E316" s="69">
        <v>2.98</v>
      </c>
      <c r="F316" s="83"/>
      <c r="G316" s="95">
        <f t="shared" si="1"/>
        <v>0</v>
      </c>
    </row>
    <row r="317" spans="1:7" hidden="1">
      <c r="A317" s="235" t="s">
        <v>544</v>
      </c>
      <c r="C317" s="73" t="s">
        <v>300</v>
      </c>
      <c r="D317" s="77" t="s">
        <v>20</v>
      </c>
      <c r="E317" s="69">
        <v>2</v>
      </c>
      <c r="F317" s="83"/>
      <c r="G317" s="95">
        <f t="shared" si="1"/>
        <v>0</v>
      </c>
    </row>
    <row r="318" spans="1:7" hidden="1">
      <c r="A318" s="235" t="s">
        <v>544</v>
      </c>
      <c r="C318" s="73" t="s">
        <v>301</v>
      </c>
      <c r="D318" s="77" t="s">
        <v>20</v>
      </c>
      <c r="E318" s="69">
        <v>4.22</v>
      </c>
      <c r="F318" s="83"/>
      <c r="G318" s="95">
        <f t="shared" si="1"/>
        <v>0</v>
      </c>
    </row>
    <row r="319" spans="1:7" hidden="1">
      <c r="A319" s="235" t="s">
        <v>544</v>
      </c>
      <c r="C319" s="73" t="s">
        <v>302</v>
      </c>
      <c r="D319" s="77" t="s">
        <v>20</v>
      </c>
      <c r="E319" s="69">
        <v>2</v>
      </c>
      <c r="F319" s="83"/>
      <c r="G319" s="95">
        <f t="shared" si="1"/>
        <v>0</v>
      </c>
    </row>
    <row r="320" spans="1:7" hidden="1">
      <c r="A320" s="235" t="s">
        <v>544</v>
      </c>
      <c r="C320" s="73" t="s">
        <v>303</v>
      </c>
      <c r="D320" s="77" t="s">
        <v>20</v>
      </c>
      <c r="E320" s="69">
        <v>2.2000000000000002</v>
      </c>
      <c r="F320" s="83"/>
      <c r="G320" s="95">
        <f t="shared" si="1"/>
        <v>0</v>
      </c>
    </row>
    <row r="321" spans="1:7" hidden="1">
      <c r="A321" s="235" t="s">
        <v>544</v>
      </c>
      <c r="C321" s="73" t="s">
        <v>303</v>
      </c>
      <c r="D321" s="77" t="s">
        <v>20</v>
      </c>
      <c r="E321" s="69">
        <v>2.2000000000000002</v>
      </c>
      <c r="F321" s="83"/>
      <c r="G321" s="95">
        <f>E321*F321</f>
        <v>0</v>
      </c>
    </row>
    <row r="322" spans="1:7" hidden="1">
      <c r="A322" s="235" t="s">
        <v>544</v>
      </c>
      <c r="C322" s="73"/>
      <c r="F322" s="83"/>
    </row>
    <row r="323" spans="1:7" ht="114.75" hidden="1">
      <c r="A323" s="235" t="s">
        <v>544</v>
      </c>
      <c r="B323" s="118" t="s">
        <v>304</v>
      </c>
      <c r="C323" s="76" t="s">
        <v>307</v>
      </c>
      <c r="F323" s="83"/>
    </row>
    <row r="324" spans="1:7" ht="76.5" hidden="1">
      <c r="A324" s="235" t="s">
        <v>544</v>
      </c>
      <c r="C324" s="76" t="s">
        <v>316</v>
      </c>
      <c r="F324" s="83"/>
    </row>
    <row r="325" spans="1:7" hidden="1">
      <c r="A325" s="235" t="s">
        <v>544</v>
      </c>
      <c r="C325" s="73" t="s">
        <v>308</v>
      </c>
      <c r="D325" s="77" t="s">
        <v>19</v>
      </c>
      <c r="E325" s="69">
        <v>6</v>
      </c>
      <c r="F325" s="83"/>
      <c r="G325" s="95">
        <f>E325*F325</f>
        <v>0</v>
      </c>
    </row>
    <row r="326" spans="1:7" hidden="1">
      <c r="A326" s="235" t="s">
        <v>544</v>
      </c>
      <c r="C326" s="76" t="s">
        <v>309</v>
      </c>
      <c r="D326" s="77" t="s">
        <v>19</v>
      </c>
      <c r="E326" s="69">
        <v>2</v>
      </c>
      <c r="F326" s="83"/>
      <c r="G326" s="95">
        <f>E326*F326</f>
        <v>0</v>
      </c>
    </row>
    <row r="327" spans="1:7" hidden="1">
      <c r="A327" s="235" t="s">
        <v>544</v>
      </c>
      <c r="C327" s="73"/>
      <c r="F327" s="83"/>
    </row>
    <row r="328" spans="1:7" ht="102" hidden="1">
      <c r="A328" s="235" t="s">
        <v>544</v>
      </c>
      <c r="B328" s="118" t="s">
        <v>306</v>
      </c>
      <c r="C328" s="76" t="s">
        <v>315</v>
      </c>
      <c r="F328" s="83"/>
    </row>
    <row r="329" spans="1:7" ht="25.5" hidden="1">
      <c r="A329" s="235" t="s">
        <v>544</v>
      </c>
      <c r="C329" s="76" t="s">
        <v>311</v>
      </c>
      <c r="F329" s="83"/>
    </row>
    <row r="330" spans="1:7" hidden="1">
      <c r="A330" s="235" t="s">
        <v>544</v>
      </c>
      <c r="C330" s="73" t="s">
        <v>313</v>
      </c>
      <c r="D330" s="77" t="s">
        <v>19</v>
      </c>
      <c r="E330" s="69">
        <v>14</v>
      </c>
      <c r="F330" s="83"/>
      <c r="G330" s="95">
        <f>E330*F330</f>
        <v>0</v>
      </c>
    </row>
    <row r="331" spans="1:7" hidden="1">
      <c r="A331" s="235" t="s">
        <v>544</v>
      </c>
      <c r="C331" s="73" t="s">
        <v>314</v>
      </c>
      <c r="D331" s="77" t="s">
        <v>19</v>
      </c>
      <c r="E331" s="69">
        <v>4</v>
      </c>
      <c r="F331" s="83"/>
      <c r="G331" s="95">
        <f>E331*F331</f>
        <v>0</v>
      </c>
    </row>
    <row r="332" spans="1:7" hidden="1">
      <c r="A332" s="235" t="s">
        <v>544</v>
      </c>
    </row>
    <row r="333" spans="1:7" ht="178.5" hidden="1">
      <c r="A333" s="235" t="s">
        <v>544</v>
      </c>
      <c r="B333" s="118" t="s">
        <v>310</v>
      </c>
      <c r="C333" s="76" t="s">
        <v>317</v>
      </c>
      <c r="F333" s="83"/>
    </row>
    <row r="334" spans="1:7" ht="25.5" hidden="1">
      <c r="A334" s="235" t="s">
        <v>544</v>
      </c>
      <c r="C334" s="76" t="s">
        <v>312</v>
      </c>
      <c r="F334" s="83"/>
    </row>
    <row r="335" spans="1:7" hidden="1">
      <c r="A335" s="235" t="s">
        <v>544</v>
      </c>
      <c r="C335" s="73" t="s">
        <v>318</v>
      </c>
      <c r="D335" s="77" t="s">
        <v>19</v>
      </c>
      <c r="E335" s="69">
        <v>4</v>
      </c>
      <c r="F335" s="83"/>
      <c r="G335" s="95">
        <f>E335*F335</f>
        <v>0</v>
      </c>
    </row>
    <row r="336" spans="1:7" hidden="1">
      <c r="A336" s="235" t="s">
        <v>544</v>
      </c>
      <c r="C336" s="73" t="s">
        <v>319</v>
      </c>
      <c r="D336" s="77" t="s">
        <v>19</v>
      </c>
      <c r="E336" s="69">
        <v>2</v>
      </c>
      <c r="F336" s="83"/>
      <c r="G336" s="95">
        <f>E336*F336</f>
        <v>0</v>
      </c>
    </row>
    <row r="337" spans="1:8" hidden="1">
      <c r="A337" s="235" t="s">
        <v>544</v>
      </c>
      <c r="C337" s="73" t="s">
        <v>320</v>
      </c>
      <c r="D337" s="77" t="s">
        <v>19</v>
      </c>
      <c r="E337" s="69">
        <v>2</v>
      </c>
      <c r="F337" s="83"/>
      <c r="G337" s="95">
        <f>E337*F337</f>
        <v>0</v>
      </c>
    </row>
    <row r="338" spans="1:8" hidden="1">
      <c r="A338" s="235" t="s">
        <v>544</v>
      </c>
    </row>
    <row r="339" spans="1:8" hidden="1">
      <c r="A339" s="235" t="s">
        <v>544</v>
      </c>
      <c r="C339" s="94"/>
      <c r="D339" s="94"/>
      <c r="E339" s="94"/>
      <c r="F339" s="83"/>
      <c r="G339" s="94"/>
    </row>
    <row r="340" spans="1:8" hidden="1">
      <c r="A340" s="235" t="s">
        <v>544</v>
      </c>
      <c r="B340" s="116" t="s">
        <v>294</v>
      </c>
      <c r="C340" s="88" t="s">
        <v>321</v>
      </c>
      <c r="D340" s="89"/>
      <c r="E340" s="90"/>
      <c r="G340" s="95">
        <f>SUM(G314:G339)</f>
        <v>0</v>
      </c>
    </row>
    <row r="341" spans="1:8" hidden="1">
      <c r="A341" s="235" t="s">
        <v>544</v>
      </c>
      <c r="C341" s="94"/>
      <c r="D341" s="94"/>
      <c r="E341" s="94"/>
      <c r="F341" s="83"/>
      <c r="G341" s="94"/>
    </row>
    <row r="342" spans="1:8" hidden="1">
      <c r="A342" s="235" t="s">
        <v>544</v>
      </c>
      <c r="B342" s="116" t="s">
        <v>482</v>
      </c>
      <c r="C342" s="106" t="s">
        <v>483</v>
      </c>
      <c r="D342" s="94"/>
      <c r="E342" s="94"/>
      <c r="F342" s="83"/>
      <c r="G342" s="94"/>
    </row>
    <row r="343" spans="1:8" hidden="1">
      <c r="A343" s="235" t="s">
        <v>544</v>
      </c>
      <c r="B343" s="146"/>
      <c r="C343" s="147"/>
      <c r="D343" s="148"/>
      <c r="E343" s="148"/>
      <c r="F343" s="149"/>
      <c r="G343" s="149"/>
      <c r="H343" s="150"/>
    </row>
    <row r="344" spans="1:8" hidden="1">
      <c r="A344" s="235" t="s">
        <v>544</v>
      </c>
      <c r="B344" s="151" t="s">
        <v>352</v>
      </c>
      <c r="C344" s="152" t="s">
        <v>54</v>
      </c>
      <c r="D344" s="153"/>
      <c r="E344" s="153"/>
      <c r="F344" s="154"/>
      <c r="G344" s="154"/>
      <c r="H344" s="155"/>
    </row>
    <row r="345" spans="1:8" hidden="1">
      <c r="A345" s="235" t="s">
        <v>544</v>
      </c>
      <c r="B345" s="156"/>
      <c r="C345" s="157"/>
      <c r="D345" s="153"/>
      <c r="E345" s="153"/>
      <c r="F345" s="154"/>
      <c r="G345" s="154"/>
      <c r="H345" s="155"/>
    </row>
    <row r="346" spans="1:8" ht="51" hidden="1">
      <c r="A346" s="235" t="s">
        <v>544</v>
      </c>
      <c r="B346" s="156" t="s">
        <v>353</v>
      </c>
      <c r="C346" s="157" t="s">
        <v>354</v>
      </c>
      <c r="D346" s="153" t="s">
        <v>355</v>
      </c>
      <c r="E346" s="158">
        <v>1</v>
      </c>
      <c r="F346" s="154"/>
      <c r="G346" s="131">
        <f>$E346*F346</f>
        <v>0</v>
      </c>
      <c r="H346" s="155"/>
    </row>
    <row r="347" spans="1:8" hidden="1">
      <c r="A347" s="235" t="s">
        <v>544</v>
      </c>
      <c r="B347" s="156"/>
      <c r="C347" s="157"/>
      <c r="D347" s="153"/>
      <c r="E347" s="160"/>
      <c r="F347" s="154"/>
      <c r="G347" s="154"/>
      <c r="H347" s="155"/>
    </row>
    <row r="348" spans="1:8" ht="51" hidden="1">
      <c r="A348" s="235" t="s">
        <v>544</v>
      </c>
      <c r="B348" s="156">
        <f>+B346+1</f>
        <v>2</v>
      </c>
      <c r="C348" s="157" t="s">
        <v>356</v>
      </c>
      <c r="D348" s="153" t="s">
        <v>19</v>
      </c>
      <c r="E348" s="158">
        <f>7*8</f>
        <v>56</v>
      </c>
      <c r="F348" s="154"/>
      <c r="G348" s="131">
        <f>$E348*F348</f>
        <v>0</v>
      </c>
      <c r="H348" s="155"/>
    </row>
    <row r="349" spans="1:8" hidden="1">
      <c r="A349" s="235" t="s">
        <v>544</v>
      </c>
      <c r="B349" s="161"/>
      <c r="C349" s="157"/>
      <c r="D349" s="153"/>
      <c r="E349" s="160"/>
      <c r="F349" s="154"/>
      <c r="G349" s="154"/>
      <c r="H349" s="155"/>
    </row>
    <row r="350" spans="1:8" ht="51" hidden="1">
      <c r="A350" s="235" t="s">
        <v>544</v>
      </c>
      <c r="B350" s="156">
        <f>+B348+1</f>
        <v>3</v>
      </c>
      <c r="C350" s="157" t="s">
        <v>357</v>
      </c>
      <c r="D350" s="153" t="s">
        <v>355</v>
      </c>
      <c r="E350" s="158">
        <v>7</v>
      </c>
      <c r="F350" s="154"/>
      <c r="G350" s="131">
        <f>$E350*F350</f>
        <v>0</v>
      </c>
      <c r="H350" s="155"/>
    </row>
    <row r="351" spans="1:8" hidden="1">
      <c r="A351" s="235" t="s">
        <v>544</v>
      </c>
      <c r="B351" s="161"/>
      <c r="C351" s="157"/>
      <c r="D351" s="153"/>
      <c r="E351" s="160"/>
      <c r="F351" s="154"/>
      <c r="G351" s="154"/>
      <c r="H351" s="155"/>
    </row>
    <row r="352" spans="1:8" ht="51" hidden="1">
      <c r="A352" s="235" t="s">
        <v>544</v>
      </c>
      <c r="B352" s="156">
        <f>+B350+1</f>
        <v>4</v>
      </c>
      <c r="C352" s="157" t="s">
        <v>358</v>
      </c>
      <c r="D352" s="153" t="s">
        <v>19</v>
      </c>
      <c r="E352" s="158">
        <v>7</v>
      </c>
      <c r="F352" s="154"/>
      <c r="G352" s="131">
        <f>$E352*F352</f>
        <v>0</v>
      </c>
      <c r="H352" s="155"/>
    </row>
    <row r="353" spans="1:8" hidden="1">
      <c r="A353" s="235" t="s">
        <v>544</v>
      </c>
      <c r="B353" s="161"/>
      <c r="C353" s="157"/>
      <c r="D353" s="153"/>
      <c r="E353" s="160"/>
      <c r="F353" s="154"/>
      <c r="G353" s="154"/>
      <c r="H353" s="155"/>
    </row>
    <row r="354" spans="1:8" ht="63.75" hidden="1">
      <c r="A354" s="235" t="s">
        <v>544</v>
      </c>
      <c r="B354" s="156">
        <f>+B352+1</f>
        <v>5</v>
      </c>
      <c r="C354" s="157" t="s">
        <v>359</v>
      </c>
      <c r="D354" s="153" t="s">
        <v>19</v>
      </c>
      <c r="E354" s="158">
        <v>7</v>
      </c>
      <c r="F354" s="154"/>
      <c r="G354" s="131">
        <f>$E354*F354</f>
        <v>0</v>
      </c>
      <c r="H354" s="155"/>
    </row>
    <row r="355" spans="1:8" hidden="1">
      <c r="A355" s="235" t="s">
        <v>544</v>
      </c>
      <c r="B355" s="161"/>
      <c r="C355" s="157"/>
      <c r="D355" s="153"/>
      <c r="E355" s="160"/>
      <c r="F355" s="154"/>
      <c r="G355" s="154"/>
      <c r="H355" s="155"/>
    </row>
    <row r="356" spans="1:8" ht="25.5" hidden="1">
      <c r="A356" s="235" t="s">
        <v>544</v>
      </c>
      <c r="B356" s="156">
        <f>+B354+1</f>
        <v>6</v>
      </c>
      <c r="C356" s="157" t="s">
        <v>360</v>
      </c>
      <c r="D356" s="153" t="s">
        <v>19</v>
      </c>
      <c r="E356" s="158">
        <v>7</v>
      </c>
      <c r="F356" s="154"/>
      <c r="G356" s="131">
        <f>$E356*F356</f>
        <v>0</v>
      </c>
      <c r="H356" s="155"/>
    </row>
    <row r="357" spans="1:8" hidden="1">
      <c r="A357" s="235" t="s">
        <v>544</v>
      </c>
      <c r="B357" s="161"/>
      <c r="C357" s="157"/>
      <c r="D357" s="153"/>
      <c r="E357" s="160"/>
      <c r="F357" s="154"/>
      <c r="G357" s="154"/>
      <c r="H357" s="155"/>
    </row>
    <row r="358" spans="1:8" ht="76.5" hidden="1">
      <c r="A358" s="235" t="s">
        <v>544</v>
      </c>
      <c r="B358" s="156">
        <f>+B356+1</f>
        <v>7</v>
      </c>
      <c r="C358" s="157" t="s">
        <v>361</v>
      </c>
      <c r="D358" s="153" t="s">
        <v>362</v>
      </c>
      <c r="E358" s="160">
        <f>7*2*2</f>
        <v>28</v>
      </c>
      <c r="F358" s="154"/>
      <c r="G358" s="131">
        <f>$E358*F358</f>
        <v>0</v>
      </c>
      <c r="H358" s="155"/>
    </row>
    <row r="359" spans="1:8" hidden="1">
      <c r="A359" s="235" t="s">
        <v>544</v>
      </c>
      <c r="B359" s="161"/>
      <c r="C359" s="157"/>
      <c r="D359" s="153"/>
      <c r="E359" s="160"/>
      <c r="F359" s="154"/>
      <c r="G359" s="154"/>
      <c r="H359" s="155"/>
    </row>
    <row r="360" spans="1:8" ht="25.5" hidden="1">
      <c r="A360" s="235" t="s">
        <v>544</v>
      </c>
      <c r="B360" s="156">
        <f>+B358+1</f>
        <v>8</v>
      </c>
      <c r="C360" s="157" t="s">
        <v>363</v>
      </c>
      <c r="D360" s="153" t="s">
        <v>364</v>
      </c>
      <c r="E360" s="162">
        <v>0.05</v>
      </c>
      <c r="F360" s="154">
        <f>SUM(G346:G358)</f>
        <v>0</v>
      </c>
      <c r="G360" s="131">
        <f>$E360*F360</f>
        <v>0</v>
      </c>
      <c r="H360" s="155"/>
    </row>
    <row r="361" spans="1:8" hidden="1">
      <c r="A361" s="235" t="s">
        <v>544</v>
      </c>
      <c r="B361" s="156"/>
      <c r="C361" s="157"/>
      <c r="D361" s="153"/>
      <c r="E361" s="153"/>
      <c r="F361" s="154"/>
      <c r="G361" s="154"/>
      <c r="H361" s="155"/>
    </row>
    <row r="362" spans="1:8" hidden="1">
      <c r="A362" s="235" t="s">
        <v>544</v>
      </c>
      <c r="B362" s="163"/>
      <c r="C362" s="152"/>
      <c r="D362" s="164"/>
      <c r="E362" s="164"/>
      <c r="F362" s="165"/>
      <c r="G362" s="165"/>
      <c r="H362" s="155"/>
    </row>
    <row r="363" spans="1:8" hidden="1">
      <c r="A363" s="235" t="s">
        <v>544</v>
      </c>
      <c r="B363" s="151" t="s">
        <v>365</v>
      </c>
      <c r="C363" s="152" t="s">
        <v>366</v>
      </c>
      <c r="D363" s="164"/>
      <c r="E363" s="164"/>
      <c r="F363" s="165"/>
      <c r="G363" s="165"/>
      <c r="H363" s="166"/>
    </row>
    <row r="364" spans="1:8" hidden="1">
      <c r="A364" s="235" t="s">
        <v>544</v>
      </c>
      <c r="B364" s="167"/>
      <c r="C364" s="157"/>
      <c r="D364" s="153"/>
      <c r="E364" s="168"/>
      <c r="F364" s="154"/>
      <c r="G364" s="154"/>
      <c r="H364" s="155"/>
    </row>
    <row r="365" spans="1:8" ht="76.5" hidden="1">
      <c r="A365" s="235" t="s">
        <v>544</v>
      </c>
      <c r="B365" s="167">
        <v>1</v>
      </c>
      <c r="C365" s="157" t="s">
        <v>367</v>
      </c>
      <c r="D365" s="153"/>
      <c r="E365" s="168"/>
      <c r="F365" s="154"/>
      <c r="G365" s="154"/>
      <c r="H365" s="155"/>
    </row>
    <row r="366" spans="1:8" ht="165.75" hidden="1">
      <c r="A366" s="235" t="s">
        <v>544</v>
      </c>
      <c r="B366" s="167"/>
      <c r="C366" s="157" t="s">
        <v>368</v>
      </c>
      <c r="D366" s="153"/>
      <c r="E366" s="158"/>
      <c r="F366" s="154"/>
      <c r="G366" s="154"/>
      <c r="H366" s="155"/>
    </row>
    <row r="367" spans="1:8" hidden="1">
      <c r="A367" s="235" t="s">
        <v>544</v>
      </c>
      <c r="B367" s="167"/>
      <c r="C367" s="157" t="s">
        <v>369</v>
      </c>
      <c r="D367" s="153" t="s">
        <v>19</v>
      </c>
      <c r="E367" s="158">
        <v>1</v>
      </c>
      <c r="F367" s="154"/>
      <c r="G367" s="154"/>
      <c r="H367" s="155"/>
    </row>
    <row r="368" spans="1:8" hidden="1">
      <c r="A368" s="235" t="s">
        <v>544</v>
      </c>
      <c r="B368" s="167"/>
      <c r="C368" s="157" t="s">
        <v>370</v>
      </c>
      <c r="D368" s="153" t="s">
        <v>19</v>
      </c>
      <c r="E368" s="158">
        <v>1</v>
      </c>
      <c r="F368" s="154"/>
      <c r="G368" s="154"/>
      <c r="H368" s="155"/>
    </row>
    <row r="369" spans="1:8" hidden="1">
      <c r="A369" s="235" t="s">
        <v>544</v>
      </c>
      <c r="B369" s="167"/>
      <c r="C369" s="155" t="s">
        <v>371</v>
      </c>
      <c r="D369" s="153" t="s">
        <v>19</v>
      </c>
      <c r="E369" s="158">
        <v>3</v>
      </c>
      <c r="F369" s="154"/>
      <c r="G369" s="154"/>
      <c r="H369" s="155"/>
    </row>
    <row r="370" spans="1:8" hidden="1">
      <c r="A370" s="235" t="s">
        <v>544</v>
      </c>
      <c r="B370" s="167"/>
      <c r="C370" s="155" t="s">
        <v>372</v>
      </c>
      <c r="D370" s="153" t="s">
        <v>19</v>
      </c>
      <c r="E370" s="158">
        <v>3</v>
      </c>
      <c r="F370" s="154"/>
      <c r="G370" s="154"/>
      <c r="H370" s="155"/>
    </row>
    <row r="371" spans="1:8" hidden="1">
      <c r="A371" s="235" t="s">
        <v>544</v>
      </c>
      <c r="B371" s="167"/>
      <c r="C371" s="157" t="s">
        <v>373</v>
      </c>
      <c r="D371" s="153" t="s">
        <v>19</v>
      </c>
      <c r="E371" s="158">
        <v>2</v>
      </c>
      <c r="F371" s="154"/>
      <c r="G371" s="154"/>
      <c r="H371" s="155"/>
    </row>
    <row r="372" spans="1:8" ht="63.75" hidden="1">
      <c r="A372" s="235" t="s">
        <v>544</v>
      </c>
      <c r="B372" s="167"/>
      <c r="C372" s="157" t="s">
        <v>374</v>
      </c>
      <c r="D372" s="153" t="s">
        <v>375</v>
      </c>
      <c r="E372" s="158">
        <v>1</v>
      </c>
      <c r="F372" s="154"/>
      <c r="G372" s="154"/>
      <c r="H372" s="155"/>
    </row>
    <row r="373" spans="1:8" ht="38.25" hidden="1">
      <c r="A373" s="235" t="s">
        <v>544</v>
      </c>
      <c r="B373" s="167"/>
      <c r="C373" s="157" t="s">
        <v>376</v>
      </c>
      <c r="D373" s="153"/>
      <c r="E373" s="158"/>
      <c r="F373" s="154"/>
      <c r="G373" s="154"/>
      <c r="H373" s="155"/>
    </row>
    <row r="374" spans="1:8" ht="25.5" hidden="1">
      <c r="A374" s="235" t="s">
        <v>544</v>
      </c>
      <c r="B374" s="167"/>
      <c r="C374" s="157" t="s">
        <v>377</v>
      </c>
      <c r="D374" s="153" t="s">
        <v>375</v>
      </c>
      <c r="E374" s="158">
        <v>7</v>
      </c>
      <c r="F374" s="154"/>
      <c r="G374" s="131">
        <f>$E374*F374</f>
        <v>0</v>
      </c>
      <c r="H374" s="155"/>
    </row>
    <row r="375" spans="1:8" hidden="1">
      <c r="A375" s="235" t="s">
        <v>544</v>
      </c>
      <c r="B375" s="167"/>
      <c r="C375" s="157" t="s">
        <v>378</v>
      </c>
      <c r="D375" s="153" t="s">
        <v>375</v>
      </c>
      <c r="E375" s="158">
        <v>7</v>
      </c>
      <c r="F375" s="154"/>
      <c r="G375" s="131">
        <f>$E375*F375</f>
        <v>0</v>
      </c>
      <c r="H375" s="155"/>
    </row>
    <row r="376" spans="1:8" hidden="1">
      <c r="A376" s="235" t="s">
        <v>544</v>
      </c>
      <c r="B376" s="167"/>
      <c r="C376" s="157"/>
      <c r="D376" s="153"/>
      <c r="E376" s="168"/>
      <c r="F376" s="154"/>
      <c r="G376" s="154"/>
      <c r="H376" s="155"/>
    </row>
    <row r="377" spans="1:8" hidden="1">
      <c r="A377" s="235" t="s">
        <v>544</v>
      </c>
      <c r="B377" s="167"/>
      <c r="C377" s="157"/>
      <c r="D377" s="153"/>
      <c r="E377" s="168"/>
      <c r="F377" s="154"/>
      <c r="G377" s="154"/>
      <c r="H377" s="155"/>
    </row>
    <row r="378" spans="1:8" hidden="1">
      <c r="A378" s="235" t="s">
        <v>544</v>
      </c>
      <c r="B378" s="167"/>
      <c r="C378" s="157"/>
      <c r="D378" s="153"/>
      <c r="E378" s="168"/>
      <c r="F378" s="154"/>
      <c r="G378" s="154"/>
      <c r="H378" s="155"/>
    </row>
    <row r="379" spans="1:8" hidden="1">
      <c r="A379" s="235" t="s">
        <v>544</v>
      </c>
      <c r="B379" s="146"/>
      <c r="C379" s="172" t="s">
        <v>379</v>
      </c>
      <c r="D379" s="148"/>
      <c r="E379" s="148"/>
      <c r="F379" s="149"/>
      <c r="G379" s="149"/>
      <c r="H379" s="149"/>
    </row>
    <row r="380" spans="1:8" hidden="1">
      <c r="A380" s="235" t="s">
        <v>544</v>
      </c>
      <c r="B380" s="146" t="s">
        <v>380</v>
      </c>
      <c r="C380" s="147"/>
      <c r="D380" s="148"/>
      <c r="E380" s="148"/>
      <c r="F380" s="149"/>
      <c r="G380" s="149"/>
      <c r="H380" s="149"/>
    </row>
    <row r="381" spans="1:8" ht="89.25" hidden="1">
      <c r="A381" s="235" t="s">
        <v>544</v>
      </c>
      <c r="B381" s="146" t="s">
        <v>380</v>
      </c>
      <c r="C381" s="147" t="s">
        <v>524</v>
      </c>
      <c r="D381" s="148"/>
      <c r="E381" s="148"/>
      <c r="F381" s="149"/>
      <c r="G381" s="149"/>
      <c r="H381" s="149"/>
    </row>
    <row r="382" spans="1:8" hidden="1">
      <c r="A382" s="235" t="s">
        <v>544</v>
      </c>
      <c r="B382" s="146" t="s">
        <v>380</v>
      </c>
      <c r="C382" s="147"/>
      <c r="D382" s="148"/>
      <c r="E382" s="148"/>
      <c r="F382" s="149"/>
      <c r="G382" s="149"/>
      <c r="H382" s="149"/>
    </row>
    <row r="383" spans="1:8" hidden="1">
      <c r="A383" s="235" t="s">
        <v>544</v>
      </c>
      <c r="B383" s="146" t="s">
        <v>380</v>
      </c>
      <c r="C383" s="147"/>
      <c r="D383" s="148"/>
      <c r="E383" s="148"/>
      <c r="F383" s="149"/>
      <c r="G383" s="149"/>
      <c r="H383" s="149"/>
    </row>
    <row r="384" spans="1:8" ht="25.5" hidden="1">
      <c r="A384" s="235" t="s">
        <v>544</v>
      </c>
      <c r="B384" s="167">
        <f>+B365+1</f>
        <v>2</v>
      </c>
      <c r="C384" s="147" t="s">
        <v>381</v>
      </c>
      <c r="D384" s="148"/>
      <c r="E384" s="148"/>
      <c r="F384" s="149"/>
      <c r="G384" s="149"/>
      <c r="H384" s="149"/>
    </row>
    <row r="385" spans="1:8" ht="38.25" hidden="1">
      <c r="A385" s="235" t="s">
        <v>544</v>
      </c>
      <c r="B385" s="146" t="s">
        <v>380</v>
      </c>
      <c r="C385" s="147" t="s">
        <v>382</v>
      </c>
      <c r="D385" s="148" t="s">
        <v>19</v>
      </c>
      <c r="E385" s="148">
        <v>1</v>
      </c>
      <c r="F385" s="149"/>
      <c r="G385" s="149"/>
      <c r="H385" s="149"/>
    </row>
    <row r="386" spans="1:8" ht="25.5" hidden="1">
      <c r="A386" s="235" t="s">
        <v>544</v>
      </c>
      <c r="B386" s="146" t="s">
        <v>380</v>
      </c>
      <c r="C386" s="147" t="s">
        <v>383</v>
      </c>
      <c r="D386" s="148" t="s">
        <v>19</v>
      </c>
      <c r="E386" s="148">
        <v>1</v>
      </c>
      <c r="F386" s="149"/>
      <c r="G386" s="149"/>
      <c r="H386" s="149"/>
    </row>
    <row r="387" spans="1:8" ht="38.25" hidden="1">
      <c r="A387" s="235" t="s">
        <v>544</v>
      </c>
      <c r="B387" s="146" t="s">
        <v>380</v>
      </c>
      <c r="C387" s="147" t="s">
        <v>384</v>
      </c>
      <c r="D387" s="148" t="s">
        <v>19</v>
      </c>
      <c r="E387" s="148">
        <v>1</v>
      </c>
      <c r="F387" s="149"/>
      <c r="G387" s="149"/>
      <c r="H387" s="149"/>
    </row>
    <row r="388" spans="1:8" ht="38.25" hidden="1">
      <c r="A388" s="235" t="s">
        <v>544</v>
      </c>
      <c r="B388" s="146" t="s">
        <v>380</v>
      </c>
      <c r="C388" s="147" t="s">
        <v>385</v>
      </c>
      <c r="D388" s="148" t="s">
        <v>19</v>
      </c>
      <c r="E388" s="148">
        <v>1</v>
      </c>
      <c r="F388" s="149"/>
      <c r="G388" s="149"/>
      <c r="H388" s="149"/>
    </row>
    <row r="389" spans="1:8" ht="25.5" hidden="1">
      <c r="A389" s="235" t="s">
        <v>544</v>
      </c>
      <c r="B389" s="146" t="s">
        <v>380</v>
      </c>
      <c r="C389" s="147" t="s">
        <v>386</v>
      </c>
      <c r="D389" s="148" t="s">
        <v>375</v>
      </c>
      <c r="E389" s="148">
        <v>21</v>
      </c>
      <c r="F389" s="169"/>
      <c r="G389" s="131">
        <f>$E389*F389</f>
        <v>0</v>
      </c>
      <c r="H389" s="169"/>
    </row>
    <row r="390" spans="1:8" ht="25.5" hidden="1">
      <c r="A390" s="235" t="s">
        <v>544</v>
      </c>
      <c r="B390" s="146" t="s">
        <v>380</v>
      </c>
      <c r="C390" s="147" t="s">
        <v>387</v>
      </c>
      <c r="D390" s="148" t="s">
        <v>375</v>
      </c>
      <c r="E390" s="148">
        <v>21</v>
      </c>
      <c r="F390" s="169"/>
      <c r="G390" s="131">
        <f>$E390*F390</f>
        <v>0</v>
      </c>
      <c r="H390" s="169"/>
    </row>
    <row r="391" spans="1:8" hidden="1">
      <c r="A391" s="235" t="s">
        <v>544</v>
      </c>
      <c r="B391" s="146" t="s">
        <v>380</v>
      </c>
      <c r="C391" s="147"/>
      <c r="D391" s="148"/>
      <c r="E391" s="148"/>
      <c r="F391" s="149"/>
      <c r="G391" s="149"/>
      <c r="H391" s="149"/>
    </row>
    <row r="392" spans="1:8" ht="25.5" hidden="1">
      <c r="A392" s="235" t="s">
        <v>544</v>
      </c>
      <c r="B392" s="170">
        <f>+B384+1</f>
        <v>3</v>
      </c>
      <c r="C392" s="147" t="s">
        <v>381</v>
      </c>
      <c r="D392" s="148"/>
      <c r="E392" s="148"/>
      <c r="F392" s="149"/>
      <c r="G392" s="149"/>
      <c r="H392" s="149"/>
    </row>
    <row r="393" spans="1:8" ht="38.25" hidden="1">
      <c r="A393" s="235" t="s">
        <v>544</v>
      </c>
      <c r="B393" s="146" t="s">
        <v>380</v>
      </c>
      <c r="C393" s="147" t="s">
        <v>388</v>
      </c>
      <c r="D393" s="148" t="s">
        <v>19</v>
      </c>
      <c r="E393" s="148">
        <v>1</v>
      </c>
      <c r="F393" s="149"/>
      <c r="G393" s="149"/>
      <c r="H393" s="149"/>
    </row>
    <row r="394" spans="1:8" ht="25.5" hidden="1">
      <c r="A394" s="235" t="s">
        <v>544</v>
      </c>
      <c r="B394" s="146" t="s">
        <v>380</v>
      </c>
      <c r="C394" s="147" t="s">
        <v>389</v>
      </c>
      <c r="D394" s="148" t="s">
        <v>19</v>
      </c>
      <c r="E394" s="148">
        <v>1</v>
      </c>
      <c r="F394" s="149"/>
      <c r="G394" s="149"/>
      <c r="H394" s="149"/>
    </row>
    <row r="395" spans="1:8" ht="38.25" hidden="1">
      <c r="A395" s="235" t="s">
        <v>544</v>
      </c>
      <c r="B395" s="146" t="s">
        <v>380</v>
      </c>
      <c r="C395" s="147" t="s">
        <v>384</v>
      </c>
      <c r="D395" s="148" t="s">
        <v>19</v>
      </c>
      <c r="E395" s="148">
        <v>2</v>
      </c>
      <c r="F395" s="149"/>
      <c r="G395" s="149"/>
      <c r="H395" s="149"/>
    </row>
    <row r="396" spans="1:8" ht="38.25" hidden="1">
      <c r="A396" s="235" t="s">
        <v>544</v>
      </c>
      <c r="B396" s="146" t="s">
        <v>380</v>
      </c>
      <c r="C396" s="147" t="s">
        <v>390</v>
      </c>
      <c r="D396" s="148" t="s">
        <v>19</v>
      </c>
      <c r="E396" s="148">
        <v>1</v>
      </c>
      <c r="F396" s="149"/>
      <c r="G396" s="149"/>
      <c r="H396" s="149"/>
    </row>
    <row r="397" spans="1:8" ht="25.5" hidden="1">
      <c r="A397" s="235" t="s">
        <v>544</v>
      </c>
      <c r="B397" s="146" t="s">
        <v>380</v>
      </c>
      <c r="C397" s="147" t="s">
        <v>386</v>
      </c>
      <c r="D397" s="148" t="s">
        <v>375</v>
      </c>
      <c r="E397" s="148">
        <v>10</v>
      </c>
      <c r="F397" s="169"/>
      <c r="G397" s="131">
        <f>$E397*F397</f>
        <v>0</v>
      </c>
      <c r="H397" s="169"/>
    </row>
    <row r="398" spans="1:8" ht="25.5" hidden="1">
      <c r="A398" s="235" t="s">
        <v>544</v>
      </c>
      <c r="B398" s="146" t="s">
        <v>380</v>
      </c>
      <c r="C398" s="147" t="s">
        <v>387</v>
      </c>
      <c r="D398" s="148" t="s">
        <v>375</v>
      </c>
      <c r="E398" s="148">
        <v>10</v>
      </c>
      <c r="F398" s="169"/>
      <c r="G398" s="131">
        <f>$E398*F398</f>
        <v>0</v>
      </c>
      <c r="H398" s="169"/>
    </row>
    <row r="399" spans="1:8" hidden="1">
      <c r="A399" s="235" t="s">
        <v>544</v>
      </c>
      <c r="B399" s="146" t="s">
        <v>380</v>
      </c>
      <c r="C399" s="147"/>
      <c r="D399" s="148"/>
      <c r="E399" s="148"/>
      <c r="F399" s="149"/>
      <c r="G399" s="149"/>
      <c r="H399" s="149"/>
    </row>
    <row r="400" spans="1:8" ht="25.5" hidden="1">
      <c r="A400" s="235" t="s">
        <v>544</v>
      </c>
      <c r="B400" s="170">
        <f>+B392+1</f>
        <v>4</v>
      </c>
      <c r="C400" s="147" t="s">
        <v>381</v>
      </c>
      <c r="D400" s="148"/>
      <c r="E400" s="148"/>
      <c r="F400" s="149"/>
      <c r="G400" s="149"/>
      <c r="H400" s="149"/>
    </row>
    <row r="401" spans="1:8" ht="38.25" hidden="1">
      <c r="A401" s="235" t="s">
        <v>544</v>
      </c>
      <c r="B401" s="146" t="s">
        <v>380</v>
      </c>
      <c r="C401" s="147" t="s">
        <v>391</v>
      </c>
      <c r="D401" s="148" t="s">
        <v>19</v>
      </c>
      <c r="E401" s="148">
        <v>1</v>
      </c>
      <c r="F401" s="149"/>
      <c r="G401" s="149"/>
      <c r="H401" s="149"/>
    </row>
    <row r="402" spans="1:8" ht="25.5" hidden="1">
      <c r="A402" s="235" t="s">
        <v>544</v>
      </c>
      <c r="B402" s="146" t="s">
        <v>380</v>
      </c>
      <c r="C402" s="147" t="s">
        <v>392</v>
      </c>
      <c r="D402" s="148" t="s">
        <v>19</v>
      </c>
      <c r="E402" s="148">
        <v>1</v>
      </c>
      <c r="F402" s="149"/>
      <c r="G402" s="149"/>
      <c r="H402" s="149"/>
    </row>
    <row r="403" spans="1:8" ht="38.25" hidden="1">
      <c r="A403" s="235" t="s">
        <v>544</v>
      </c>
      <c r="B403" s="146" t="s">
        <v>380</v>
      </c>
      <c r="C403" s="147" t="s">
        <v>384</v>
      </c>
      <c r="D403" s="148" t="s">
        <v>19</v>
      </c>
      <c r="E403" s="148">
        <v>1</v>
      </c>
      <c r="F403" s="149"/>
      <c r="G403" s="149"/>
      <c r="H403" s="149"/>
    </row>
    <row r="404" spans="1:8" ht="25.5" hidden="1">
      <c r="A404" s="235" t="s">
        <v>544</v>
      </c>
      <c r="B404" s="146" t="s">
        <v>380</v>
      </c>
      <c r="C404" s="147" t="s">
        <v>393</v>
      </c>
      <c r="D404" s="148" t="s">
        <v>19</v>
      </c>
      <c r="E404" s="148">
        <v>1</v>
      </c>
      <c r="F404" s="149"/>
      <c r="G404" s="149"/>
      <c r="H404" s="149"/>
    </row>
    <row r="405" spans="1:8" ht="25.5" hidden="1">
      <c r="A405" s="235" t="s">
        <v>544</v>
      </c>
      <c r="B405" s="146" t="s">
        <v>380</v>
      </c>
      <c r="C405" s="147" t="s">
        <v>394</v>
      </c>
      <c r="D405" s="148" t="s">
        <v>19</v>
      </c>
      <c r="E405" s="148">
        <v>1</v>
      </c>
      <c r="F405" s="149"/>
      <c r="G405" s="149"/>
      <c r="H405" s="149"/>
    </row>
    <row r="406" spans="1:8" ht="25.5" hidden="1">
      <c r="A406" s="235" t="s">
        <v>544</v>
      </c>
      <c r="B406" s="146" t="s">
        <v>380</v>
      </c>
      <c r="C406" s="147" t="s">
        <v>395</v>
      </c>
      <c r="D406" s="148" t="s">
        <v>19</v>
      </c>
      <c r="E406" s="148">
        <v>2</v>
      </c>
      <c r="F406" s="149"/>
      <c r="G406" s="149"/>
      <c r="H406" s="149"/>
    </row>
    <row r="407" spans="1:8" ht="38.25" hidden="1">
      <c r="A407" s="235" t="s">
        <v>544</v>
      </c>
      <c r="B407" s="146" t="s">
        <v>380</v>
      </c>
      <c r="C407" s="147" t="s">
        <v>396</v>
      </c>
      <c r="D407" s="148" t="s">
        <v>19</v>
      </c>
      <c r="E407" s="148">
        <v>1</v>
      </c>
      <c r="F407" s="149"/>
      <c r="G407" s="149"/>
      <c r="H407" s="149"/>
    </row>
    <row r="408" spans="1:8" ht="25.5" hidden="1">
      <c r="A408" s="235" t="s">
        <v>544</v>
      </c>
      <c r="B408" s="146" t="s">
        <v>380</v>
      </c>
      <c r="C408" s="147" t="s">
        <v>386</v>
      </c>
      <c r="D408" s="148" t="s">
        <v>375</v>
      </c>
      <c r="E408" s="148">
        <f>7*2</f>
        <v>14</v>
      </c>
      <c r="F408" s="169"/>
      <c r="G408" s="131">
        <f>$E408*F408</f>
        <v>0</v>
      </c>
      <c r="H408" s="169"/>
    </row>
    <row r="409" spans="1:8" ht="25.5" hidden="1">
      <c r="A409" s="235" t="s">
        <v>544</v>
      </c>
      <c r="B409" s="146" t="s">
        <v>380</v>
      </c>
      <c r="C409" s="147" t="s">
        <v>387</v>
      </c>
      <c r="D409" s="148" t="s">
        <v>375</v>
      </c>
      <c r="E409" s="148">
        <v>14</v>
      </c>
      <c r="F409" s="169"/>
      <c r="G409" s="131">
        <f>$E409*F409</f>
        <v>0</v>
      </c>
      <c r="H409" s="169"/>
    </row>
    <row r="410" spans="1:8" hidden="1">
      <c r="A410" s="235" t="s">
        <v>544</v>
      </c>
      <c r="B410" s="146" t="s">
        <v>380</v>
      </c>
      <c r="C410" s="147"/>
      <c r="D410" s="148"/>
      <c r="E410" s="148"/>
      <c r="F410" s="149"/>
      <c r="G410" s="149"/>
      <c r="H410" s="149"/>
    </row>
    <row r="411" spans="1:8" hidden="1">
      <c r="A411" s="235" t="s">
        <v>544</v>
      </c>
      <c r="B411" s="146" t="s">
        <v>380</v>
      </c>
      <c r="C411" s="147"/>
      <c r="D411" s="148"/>
      <c r="E411" s="148"/>
      <c r="F411" s="149"/>
      <c r="G411" s="149"/>
      <c r="H411" s="149"/>
    </row>
    <row r="412" spans="1:8" ht="25.5" hidden="1">
      <c r="A412" s="235" t="s">
        <v>544</v>
      </c>
      <c r="B412" s="170">
        <f>+B400+1</f>
        <v>5</v>
      </c>
      <c r="C412" s="147" t="s">
        <v>381</v>
      </c>
      <c r="D412" s="148"/>
      <c r="E412" s="148"/>
      <c r="F412" s="149"/>
      <c r="G412" s="149"/>
      <c r="H412" s="149"/>
    </row>
    <row r="413" spans="1:8" ht="25.5" hidden="1">
      <c r="A413" s="235" t="s">
        <v>544</v>
      </c>
      <c r="B413" s="146" t="s">
        <v>380</v>
      </c>
      <c r="C413" s="147" t="s">
        <v>397</v>
      </c>
      <c r="D413" s="148" t="s">
        <v>19</v>
      </c>
      <c r="E413" s="148">
        <v>1</v>
      </c>
      <c r="F413" s="149"/>
      <c r="G413" s="149"/>
      <c r="H413" s="149"/>
    </row>
    <row r="414" spans="1:8" ht="25.5" hidden="1">
      <c r="A414" s="235" t="s">
        <v>544</v>
      </c>
      <c r="B414" s="146" t="s">
        <v>380</v>
      </c>
      <c r="C414" s="147" t="s">
        <v>398</v>
      </c>
      <c r="D414" s="148" t="s">
        <v>19</v>
      </c>
      <c r="E414" s="148">
        <v>1</v>
      </c>
      <c r="F414" s="149"/>
      <c r="G414" s="149"/>
      <c r="H414" s="149"/>
    </row>
    <row r="415" spans="1:8" ht="25.5" hidden="1">
      <c r="A415" s="235" t="s">
        <v>544</v>
      </c>
      <c r="B415" s="146" t="s">
        <v>380</v>
      </c>
      <c r="C415" s="147" t="s">
        <v>395</v>
      </c>
      <c r="D415" s="148" t="s">
        <v>19</v>
      </c>
      <c r="E415" s="148">
        <v>1</v>
      </c>
      <c r="F415" s="149"/>
      <c r="G415" s="149"/>
      <c r="H415" s="149"/>
    </row>
    <row r="416" spans="1:8" ht="38.25" hidden="1">
      <c r="A416" s="235" t="s">
        <v>544</v>
      </c>
      <c r="B416" s="146" t="s">
        <v>380</v>
      </c>
      <c r="C416" s="147" t="s">
        <v>399</v>
      </c>
      <c r="D416" s="148" t="s">
        <v>19</v>
      </c>
      <c r="E416" s="148">
        <v>1</v>
      </c>
      <c r="F416" s="149"/>
      <c r="G416" s="149"/>
      <c r="H416" s="149"/>
    </row>
    <row r="417" spans="1:8" ht="25.5" hidden="1">
      <c r="A417" s="235" t="s">
        <v>544</v>
      </c>
      <c r="B417" s="146" t="s">
        <v>380</v>
      </c>
      <c r="C417" s="147" t="s">
        <v>386</v>
      </c>
      <c r="D417" s="148" t="s">
        <v>375</v>
      </c>
      <c r="E417" s="148">
        <v>14</v>
      </c>
      <c r="F417" s="169"/>
      <c r="G417" s="131">
        <f>$E417*F417</f>
        <v>0</v>
      </c>
      <c r="H417" s="169"/>
    </row>
    <row r="418" spans="1:8" ht="25.5" hidden="1">
      <c r="A418" s="235" t="s">
        <v>544</v>
      </c>
      <c r="B418" s="146" t="s">
        <v>380</v>
      </c>
      <c r="C418" s="147" t="s">
        <v>387</v>
      </c>
      <c r="D418" s="148" t="s">
        <v>375</v>
      </c>
      <c r="E418" s="148">
        <v>14</v>
      </c>
      <c r="F418" s="169"/>
      <c r="G418" s="131">
        <f>$E418*F418</f>
        <v>0</v>
      </c>
      <c r="H418" s="169"/>
    </row>
    <row r="419" spans="1:8" hidden="1">
      <c r="A419" s="235" t="s">
        <v>544</v>
      </c>
      <c r="B419" s="146" t="s">
        <v>380</v>
      </c>
      <c r="C419" s="147"/>
      <c r="D419" s="148"/>
      <c r="E419" s="148"/>
      <c r="F419" s="149"/>
      <c r="G419" s="149"/>
      <c r="H419" s="149"/>
    </row>
    <row r="420" spans="1:8" ht="25.5" hidden="1">
      <c r="A420" s="235" t="s">
        <v>544</v>
      </c>
      <c r="B420" s="170">
        <f>+B412+1</f>
        <v>6</v>
      </c>
      <c r="C420" s="147" t="s">
        <v>381</v>
      </c>
      <c r="D420" s="148"/>
      <c r="E420" s="148"/>
      <c r="F420" s="149"/>
      <c r="G420" s="149"/>
      <c r="H420" s="149"/>
    </row>
    <row r="421" spans="1:8" ht="38.25" hidden="1">
      <c r="A421" s="235" t="s">
        <v>544</v>
      </c>
      <c r="B421" s="146" t="s">
        <v>380</v>
      </c>
      <c r="C421" s="147" t="s">
        <v>388</v>
      </c>
      <c r="D421" s="148" t="s">
        <v>19</v>
      </c>
      <c r="E421" s="148">
        <v>1</v>
      </c>
      <c r="F421" s="149"/>
      <c r="G421" s="149"/>
      <c r="H421" s="149"/>
    </row>
    <row r="422" spans="1:8" ht="25.5" hidden="1">
      <c r="A422" s="235" t="s">
        <v>544</v>
      </c>
      <c r="B422" s="146" t="s">
        <v>380</v>
      </c>
      <c r="C422" s="147" t="s">
        <v>389</v>
      </c>
      <c r="D422" s="148" t="s">
        <v>19</v>
      </c>
      <c r="E422" s="148">
        <v>1</v>
      </c>
      <c r="F422" s="149"/>
      <c r="G422" s="149"/>
      <c r="H422" s="149"/>
    </row>
    <row r="423" spans="1:8" ht="38.25" hidden="1">
      <c r="A423" s="235" t="s">
        <v>544</v>
      </c>
      <c r="B423" s="146" t="s">
        <v>380</v>
      </c>
      <c r="C423" s="147" t="s">
        <v>384</v>
      </c>
      <c r="D423" s="148" t="s">
        <v>19</v>
      </c>
      <c r="E423" s="148">
        <v>1</v>
      </c>
      <c r="F423" s="149"/>
      <c r="G423" s="149"/>
      <c r="H423" s="149"/>
    </row>
    <row r="424" spans="1:8" ht="25.5" hidden="1">
      <c r="A424" s="235" t="s">
        <v>544</v>
      </c>
      <c r="B424" s="146" t="s">
        <v>380</v>
      </c>
      <c r="C424" s="147" t="s">
        <v>395</v>
      </c>
      <c r="D424" s="148" t="s">
        <v>19</v>
      </c>
      <c r="E424" s="148">
        <v>2</v>
      </c>
      <c r="F424" s="149"/>
      <c r="G424" s="149"/>
      <c r="H424" s="149"/>
    </row>
    <row r="425" spans="1:8" ht="38.25" hidden="1">
      <c r="A425" s="235" t="s">
        <v>544</v>
      </c>
      <c r="B425" s="146" t="s">
        <v>380</v>
      </c>
      <c r="C425" s="147" t="s">
        <v>390</v>
      </c>
      <c r="D425" s="148" t="s">
        <v>19</v>
      </c>
      <c r="E425" s="148">
        <v>1</v>
      </c>
      <c r="F425" s="149"/>
      <c r="G425" s="149"/>
      <c r="H425" s="149"/>
    </row>
    <row r="426" spans="1:8" ht="25.5" hidden="1">
      <c r="A426" s="235" t="s">
        <v>544</v>
      </c>
      <c r="B426" s="146" t="s">
        <v>380</v>
      </c>
      <c r="C426" s="147" t="s">
        <v>386</v>
      </c>
      <c r="D426" s="148" t="s">
        <v>375</v>
      </c>
      <c r="E426" s="148">
        <v>1</v>
      </c>
      <c r="F426" s="169"/>
      <c r="G426" s="131">
        <f>$E426*F426</f>
        <v>0</v>
      </c>
      <c r="H426" s="169"/>
    </row>
    <row r="427" spans="1:8" ht="25.5" hidden="1">
      <c r="A427" s="235" t="s">
        <v>544</v>
      </c>
      <c r="B427" s="146" t="s">
        <v>380</v>
      </c>
      <c r="C427" s="147" t="s">
        <v>387</v>
      </c>
      <c r="D427" s="148" t="s">
        <v>375</v>
      </c>
      <c r="E427" s="148">
        <v>1</v>
      </c>
      <c r="F427" s="169"/>
      <c r="G427" s="131">
        <f>$E427*F427</f>
        <v>0</v>
      </c>
      <c r="H427" s="169"/>
    </row>
    <row r="428" spans="1:8" hidden="1">
      <c r="A428" s="235" t="s">
        <v>544</v>
      </c>
      <c r="B428" s="146" t="s">
        <v>380</v>
      </c>
      <c r="C428" s="147"/>
      <c r="D428" s="148"/>
      <c r="E428" s="148"/>
      <c r="F428" s="149"/>
      <c r="G428" s="149"/>
      <c r="H428" s="149"/>
    </row>
    <row r="429" spans="1:8" ht="25.5" hidden="1">
      <c r="A429" s="235" t="s">
        <v>544</v>
      </c>
      <c r="B429" s="170">
        <f>+B420+1</f>
        <v>7</v>
      </c>
      <c r="C429" s="147" t="s">
        <v>381</v>
      </c>
      <c r="D429" s="148"/>
      <c r="E429" s="148"/>
      <c r="F429" s="149"/>
      <c r="G429" s="149"/>
      <c r="H429" s="149"/>
    </row>
    <row r="430" spans="1:8" ht="38.25" hidden="1">
      <c r="A430" s="235" t="s">
        <v>544</v>
      </c>
      <c r="B430" s="146" t="s">
        <v>380</v>
      </c>
      <c r="C430" s="147" t="s">
        <v>400</v>
      </c>
      <c r="D430" s="148" t="s">
        <v>19</v>
      </c>
      <c r="E430" s="148">
        <v>1</v>
      </c>
      <c r="F430" s="149"/>
      <c r="G430" s="149"/>
      <c r="H430" s="149"/>
    </row>
    <row r="431" spans="1:8" ht="25.5" hidden="1">
      <c r="A431" s="235" t="s">
        <v>544</v>
      </c>
      <c r="B431" s="146" t="s">
        <v>380</v>
      </c>
      <c r="C431" s="147" t="s">
        <v>401</v>
      </c>
      <c r="D431" s="148" t="s">
        <v>19</v>
      </c>
      <c r="E431" s="148">
        <v>1</v>
      </c>
      <c r="F431" s="149"/>
      <c r="G431" s="149"/>
      <c r="H431" s="149"/>
    </row>
    <row r="432" spans="1:8" ht="38.25" hidden="1">
      <c r="A432" s="235" t="s">
        <v>544</v>
      </c>
      <c r="B432" s="146" t="s">
        <v>380</v>
      </c>
      <c r="C432" s="147" t="s">
        <v>402</v>
      </c>
      <c r="D432" s="148" t="s">
        <v>19</v>
      </c>
      <c r="E432" s="148">
        <v>1</v>
      </c>
      <c r="F432" s="149"/>
      <c r="G432" s="149"/>
      <c r="H432" s="149"/>
    </row>
    <row r="433" spans="1:8" ht="25.5" hidden="1">
      <c r="A433" s="235" t="s">
        <v>544</v>
      </c>
      <c r="B433" s="146" t="s">
        <v>380</v>
      </c>
      <c r="C433" s="147" t="s">
        <v>403</v>
      </c>
      <c r="D433" s="148" t="s">
        <v>19</v>
      </c>
      <c r="E433" s="148">
        <v>2</v>
      </c>
      <c r="F433" s="149"/>
      <c r="G433" s="149"/>
      <c r="H433" s="149"/>
    </row>
    <row r="434" spans="1:8" ht="25.5" hidden="1">
      <c r="A434" s="235" t="s">
        <v>544</v>
      </c>
      <c r="B434" s="146" t="s">
        <v>380</v>
      </c>
      <c r="C434" s="147" t="s">
        <v>404</v>
      </c>
      <c r="D434" s="148" t="s">
        <v>19</v>
      </c>
      <c r="E434" s="148">
        <v>1</v>
      </c>
      <c r="F434" s="149"/>
      <c r="G434" s="149"/>
      <c r="H434" s="149"/>
    </row>
    <row r="435" spans="1:8" hidden="1">
      <c r="A435" s="235" t="s">
        <v>544</v>
      </c>
      <c r="B435" s="146" t="s">
        <v>380</v>
      </c>
      <c r="C435" s="147" t="s">
        <v>405</v>
      </c>
      <c r="D435" s="148" t="s">
        <v>19</v>
      </c>
      <c r="E435" s="148">
        <v>1</v>
      </c>
      <c r="F435" s="149"/>
      <c r="G435" s="149"/>
      <c r="H435" s="149"/>
    </row>
    <row r="436" spans="1:8" ht="38.25" hidden="1">
      <c r="A436" s="235" t="s">
        <v>544</v>
      </c>
      <c r="B436" s="146" t="s">
        <v>380</v>
      </c>
      <c r="C436" s="147" t="s">
        <v>406</v>
      </c>
      <c r="D436" s="148" t="s">
        <v>19</v>
      </c>
      <c r="E436" s="148">
        <v>1</v>
      </c>
      <c r="F436" s="149"/>
      <c r="G436" s="149"/>
      <c r="H436" s="149"/>
    </row>
    <row r="437" spans="1:8" ht="25.5" hidden="1">
      <c r="A437" s="235" t="s">
        <v>544</v>
      </c>
      <c r="B437" s="146" t="s">
        <v>380</v>
      </c>
      <c r="C437" s="147" t="s">
        <v>386</v>
      </c>
      <c r="D437" s="148" t="s">
        <v>375</v>
      </c>
      <c r="E437" s="148">
        <v>7</v>
      </c>
      <c r="F437" s="169"/>
      <c r="G437" s="131">
        <f>$E437*F437</f>
        <v>0</v>
      </c>
      <c r="H437" s="169"/>
    </row>
    <row r="438" spans="1:8" ht="25.5" hidden="1">
      <c r="A438" s="235" t="s">
        <v>544</v>
      </c>
      <c r="B438" s="146" t="s">
        <v>380</v>
      </c>
      <c r="C438" s="147" t="s">
        <v>387</v>
      </c>
      <c r="D438" s="148" t="s">
        <v>375</v>
      </c>
      <c r="E438" s="148">
        <v>7</v>
      </c>
      <c r="F438" s="169"/>
      <c r="G438" s="131">
        <f>$E438*F438</f>
        <v>0</v>
      </c>
      <c r="H438" s="169"/>
    </row>
    <row r="439" spans="1:8" hidden="1">
      <c r="A439" s="235" t="s">
        <v>544</v>
      </c>
      <c r="B439" s="146" t="s">
        <v>380</v>
      </c>
      <c r="C439" s="147"/>
      <c r="D439" s="148"/>
      <c r="E439" s="148"/>
      <c r="F439" s="149"/>
      <c r="G439" s="149"/>
      <c r="H439" s="149"/>
    </row>
    <row r="440" spans="1:8" ht="25.5" hidden="1">
      <c r="A440" s="235" t="s">
        <v>544</v>
      </c>
      <c r="B440" s="170">
        <f>+B429+1</f>
        <v>8</v>
      </c>
      <c r="C440" s="147" t="s">
        <v>381</v>
      </c>
      <c r="D440" s="148"/>
      <c r="E440" s="148"/>
      <c r="F440" s="149"/>
      <c r="G440" s="149"/>
      <c r="H440" s="149"/>
    </row>
    <row r="441" spans="1:8" ht="38.25" hidden="1">
      <c r="A441" s="235" t="s">
        <v>544</v>
      </c>
      <c r="B441" s="146" t="s">
        <v>380</v>
      </c>
      <c r="C441" s="147" t="s">
        <v>388</v>
      </c>
      <c r="D441" s="148" t="s">
        <v>19</v>
      </c>
      <c r="E441" s="148">
        <v>1</v>
      </c>
      <c r="F441" s="149"/>
      <c r="G441" s="149"/>
      <c r="H441" s="149"/>
    </row>
    <row r="442" spans="1:8" ht="25.5" hidden="1">
      <c r="A442" s="235" t="s">
        <v>544</v>
      </c>
      <c r="B442" s="146" t="s">
        <v>380</v>
      </c>
      <c r="C442" s="147" t="s">
        <v>407</v>
      </c>
      <c r="D442" s="148" t="s">
        <v>19</v>
      </c>
      <c r="E442" s="148">
        <v>1</v>
      </c>
      <c r="F442" s="149"/>
      <c r="G442" s="149"/>
      <c r="H442" s="149"/>
    </row>
    <row r="443" spans="1:8" ht="25.5" hidden="1">
      <c r="A443" s="235" t="s">
        <v>544</v>
      </c>
      <c r="B443" s="146" t="s">
        <v>380</v>
      </c>
      <c r="C443" s="147" t="s">
        <v>393</v>
      </c>
      <c r="D443" s="148" t="s">
        <v>19</v>
      </c>
      <c r="E443" s="148">
        <v>1</v>
      </c>
      <c r="F443" s="149"/>
      <c r="G443" s="149"/>
      <c r="H443" s="149"/>
    </row>
    <row r="444" spans="1:8" ht="25.5" hidden="1">
      <c r="A444" s="235" t="s">
        <v>544</v>
      </c>
      <c r="B444" s="146" t="s">
        <v>380</v>
      </c>
      <c r="C444" s="147" t="s">
        <v>394</v>
      </c>
      <c r="D444" s="148" t="s">
        <v>19</v>
      </c>
      <c r="E444" s="148">
        <v>1</v>
      </c>
      <c r="F444" s="149"/>
      <c r="G444" s="149"/>
      <c r="H444" s="149"/>
    </row>
    <row r="445" spans="1:8" ht="25.5" hidden="1">
      <c r="A445" s="235" t="s">
        <v>544</v>
      </c>
      <c r="B445" s="146" t="s">
        <v>380</v>
      </c>
      <c r="C445" s="147" t="s">
        <v>404</v>
      </c>
      <c r="D445" s="148" t="s">
        <v>19</v>
      </c>
      <c r="E445" s="148">
        <v>1</v>
      </c>
      <c r="F445" s="149"/>
      <c r="G445" s="149"/>
      <c r="H445" s="149"/>
    </row>
    <row r="446" spans="1:8" hidden="1">
      <c r="A446" s="235" t="s">
        <v>544</v>
      </c>
      <c r="B446" s="146" t="s">
        <v>380</v>
      </c>
      <c r="C446" s="147" t="s">
        <v>408</v>
      </c>
      <c r="D446" s="148" t="s">
        <v>19</v>
      </c>
      <c r="E446" s="148">
        <v>1</v>
      </c>
      <c r="F446" s="149"/>
      <c r="G446" s="149"/>
      <c r="H446" s="149"/>
    </row>
    <row r="447" spans="1:8" ht="25.5" hidden="1">
      <c r="A447" s="235" t="s">
        <v>544</v>
      </c>
      <c r="B447" s="146" t="s">
        <v>380</v>
      </c>
      <c r="C447" s="147" t="s">
        <v>395</v>
      </c>
      <c r="D447" s="148" t="s">
        <v>19</v>
      </c>
      <c r="E447" s="148">
        <v>1</v>
      </c>
      <c r="F447" s="149"/>
      <c r="G447" s="149"/>
      <c r="H447" s="149"/>
    </row>
    <row r="448" spans="1:8" ht="38.25" hidden="1">
      <c r="A448" s="235" t="s">
        <v>544</v>
      </c>
      <c r="B448" s="146" t="s">
        <v>380</v>
      </c>
      <c r="C448" s="147" t="s">
        <v>390</v>
      </c>
      <c r="D448" s="148" t="s">
        <v>19</v>
      </c>
      <c r="E448" s="148">
        <v>1</v>
      </c>
      <c r="F448" s="149"/>
      <c r="G448" s="149"/>
      <c r="H448" s="149"/>
    </row>
    <row r="449" spans="1:8" ht="25.5" hidden="1">
      <c r="A449" s="235" t="s">
        <v>544</v>
      </c>
      <c r="B449" s="146" t="s">
        <v>380</v>
      </c>
      <c r="C449" s="147" t="s">
        <v>386</v>
      </c>
      <c r="D449" s="148" t="s">
        <v>375</v>
      </c>
      <c r="E449" s="148">
        <v>10</v>
      </c>
      <c r="F449" s="169"/>
      <c r="G449" s="131">
        <f>$E449*F449</f>
        <v>0</v>
      </c>
      <c r="H449" s="169"/>
    </row>
    <row r="450" spans="1:8" ht="25.5" hidden="1">
      <c r="A450" s="235" t="s">
        <v>544</v>
      </c>
      <c r="B450" s="146" t="s">
        <v>380</v>
      </c>
      <c r="C450" s="147" t="s">
        <v>387</v>
      </c>
      <c r="D450" s="148" t="s">
        <v>375</v>
      </c>
      <c r="E450" s="148">
        <v>10</v>
      </c>
      <c r="F450" s="169"/>
      <c r="G450" s="131">
        <f>$E450*F450</f>
        <v>0</v>
      </c>
      <c r="H450" s="169"/>
    </row>
    <row r="451" spans="1:8" hidden="1">
      <c r="A451" s="235" t="s">
        <v>544</v>
      </c>
      <c r="B451" s="146" t="s">
        <v>380</v>
      </c>
      <c r="C451" s="147"/>
      <c r="D451" s="148"/>
      <c r="E451" s="148"/>
      <c r="F451" s="149"/>
      <c r="G451" s="149"/>
      <c r="H451" s="149"/>
    </row>
    <row r="452" spans="1:8" ht="25.5" hidden="1">
      <c r="A452" s="235" t="s">
        <v>544</v>
      </c>
      <c r="B452" s="170">
        <f>+B440+1</f>
        <v>9</v>
      </c>
      <c r="C452" s="147" t="s">
        <v>381</v>
      </c>
      <c r="D452" s="148"/>
      <c r="E452" s="148"/>
      <c r="F452" s="149"/>
      <c r="G452" s="149"/>
      <c r="H452" s="149"/>
    </row>
    <row r="453" spans="1:8" ht="38.25" hidden="1">
      <c r="A453" s="235" t="s">
        <v>544</v>
      </c>
      <c r="B453" s="146" t="s">
        <v>380</v>
      </c>
      <c r="C453" s="147" t="s">
        <v>382</v>
      </c>
      <c r="D453" s="148" t="s">
        <v>19</v>
      </c>
      <c r="E453" s="148">
        <v>1</v>
      </c>
      <c r="F453" s="149"/>
      <c r="G453" s="149"/>
      <c r="H453" s="149"/>
    </row>
    <row r="454" spans="1:8" ht="25.5" hidden="1">
      <c r="A454" s="235" t="s">
        <v>544</v>
      </c>
      <c r="B454" s="146" t="s">
        <v>380</v>
      </c>
      <c r="C454" s="147" t="s">
        <v>407</v>
      </c>
      <c r="D454" s="148" t="s">
        <v>19</v>
      </c>
      <c r="E454" s="148">
        <v>1</v>
      </c>
      <c r="F454" s="149"/>
      <c r="G454" s="149"/>
      <c r="H454" s="149"/>
    </row>
    <row r="455" spans="1:8" ht="38.25" hidden="1">
      <c r="A455" s="235" t="s">
        <v>544</v>
      </c>
      <c r="B455" s="146" t="s">
        <v>380</v>
      </c>
      <c r="C455" s="147" t="s">
        <v>402</v>
      </c>
      <c r="D455" s="148" t="s">
        <v>19</v>
      </c>
      <c r="E455" s="148">
        <v>1</v>
      </c>
      <c r="F455" s="149"/>
      <c r="G455" s="149"/>
      <c r="H455" s="149"/>
    </row>
    <row r="456" spans="1:8" ht="25.5" hidden="1">
      <c r="A456" s="235" t="s">
        <v>544</v>
      </c>
      <c r="B456" s="146" t="s">
        <v>380</v>
      </c>
      <c r="C456" s="147" t="s">
        <v>404</v>
      </c>
      <c r="D456" s="148" t="s">
        <v>19</v>
      </c>
      <c r="E456" s="148">
        <v>1</v>
      </c>
      <c r="F456" s="149"/>
      <c r="G456" s="149"/>
      <c r="H456" s="149"/>
    </row>
    <row r="457" spans="1:8" hidden="1">
      <c r="A457" s="235" t="s">
        <v>544</v>
      </c>
      <c r="B457" s="146" t="s">
        <v>380</v>
      </c>
      <c r="C457" s="147" t="s">
        <v>408</v>
      </c>
      <c r="D457" s="148" t="s">
        <v>19</v>
      </c>
      <c r="E457" s="148">
        <v>1</v>
      </c>
      <c r="F457" s="149"/>
      <c r="G457" s="149"/>
      <c r="H457" s="149"/>
    </row>
    <row r="458" spans="1:8" ht="38.25" hidden="1">
      <c r="A458" s="235" t="s">
        <v>544</v>
      </c>
      <c r="B458" s="146" t="s">
        <v>380</v>
      </c>
      <c r="C458" s="147" t="s">
        <v>385</v>
      </c>
      <c r="D458" s="148" t="s">
        <v>19</v>
      </c>
      <c r="E458" s="148">
        <v>1</v>
      </c>
      <c r="F458" s="149"/>
      <c r="G458" s="149"/>
      <c r="H458" s="149"/>
    </row>
    <row r="459" spans="1:8" ht="16.5" hidden="1" customHeight="1">
      <c r="A459" s="235" t="s">
        <v>544</v>
      </c>
      <c r="B459" s="146" t="s">
        <v>380</v>
      </c>
      <c r="C459" s="147" t="s">
        <v>386</v>
      </c>
      <c r="D459" s="148" t="s">
        <v>375</v>
      </c>
      <c r="E459" s="148">
        <v>7</v>
      </c>
      <c r="F459" s="169"/>
      <c r="G459" s="131">
        <f>$E459*F459</f>
        <v>0</v>
      </c>
      <c r="H459" s="169"/>
    </row>
    <row r="460" spans="1:8" ht="13.5" hidden="1" customHeight="1">
      <c r="A460" s="235" t="s">
        <v>544</v>
      </c>
      <c r="B460" s="146" t="s">
        <v>380</v>
      </c>
      <c r="C460" s="147" t="s">
        <v>387</v>
      </c>
      <c r="D460" s="148" t="s">
        <v>375</v>
      </c>
      <c r="E460" s="148">
        <v>7</v>
      </c>
      <c r="F460" s="169"/>
      <c r="G460" s="131">
        <f>$E460*F460</f>
        <v>0</v>
      </c>
      <c r="H460" s="169"/>
    </row>
    <row r="461" spans="1:8" hidden="1">
      <c r="A461" s="235" t="s">
        <v>544</v>
      </c>
      <c r="B461" s="146" t="s">
        <v>380</v>
      </c>
      <c r="C461" s="147"/>
      <c r="D461" s="148"/>
      <c r="E461" s="148"/>
      <c r="F461" s="149"/>
      <c r="G461" s="149"/>
      <c r="H461" s="149"/>
    </row>
    <row r="462" spans="1:8" ht="25.5" hidden="1">
      <c r="A462" s="235" t="s">
        <v>544</v>
      </c>
      <c r="B462" s="170">
        <f>+B452+1</f>
        <v>10</v>
      </c>
      <c r="C462" s="147" t="s">
        <v>381</v>
      </c>
      <c r="D462" s="148"/>
      <c r="E462" s="148"/>
      <c r="F462" s="149"/>
      <c r="G462" s="149"/>
      <c r="H462" s="149"/>
    </row>
    <row r="463" spans="1:8" ht="38.25" hidden="1">
      <c r="A463" s="235" t="s">
        <v>544</v>
      </c>
      <c r="B463" s="146" t="s">
        <v>380</v>
      </c>
      <c r="C463" s="147" t="s">
        <v>382</v>
      </c>
      <c r="D463" s="148" t="s">
        <v>19</v>
      </c>
      <c r="E463" s="148">
        <v>1</v>
      </c>
      <c r="F463" s="149"/>
      <c r="G463" s="149"/>
      <c r="H463" s="149"/>
    </row>
    <row r="464" spans="1:8" ht="25.5" hidden="1">
      <c r="A464" s="235" t="s">
        <v>544</v>
      </c>
      <c r="B464" s="146" t="s">
        <v>380</v>
      </c>
      <c r="C464" s="147" t="s">
        <v>383</v>
      </c>
      <c r="D464" s="148" t="s">
        <v>19</v>
      </c>
      <c r="E464" s="148">
        <v>1</v>
      </c>
      <c r="F464" s="149"/>
      <c r="G464" s="149"/>
      <c r="H464" s="149"/>
    </row>
    <row r="465" spans="1:8" ht="25.5" hidden="1">
      <c r="A465" s="235" t="s">
        <v>544</v>
      </c>
      <c r="B465" s="146" t="s">
        <v>380</v>
      </c>
      <c r="C465" s="147" t="s">
        <v>395</v>
      </c>
      <c r="D465" s="148" t="s">
        <v>19</v>
      </c>
      <c r="E465" s="148">
        <v>2</v>
      </c>
      <c r="F465" s="149"/>
      <c r="G465" s="149"/>
      <c r="H465" s="149"/>
    </row>
    <row r="466" spans="1:8" ht="38.25" hidden="1">
      <c r="A466" s="235" t="s">
        <v>544</v>
      </c>
      <c r="B466" s="146" t="s">
        <v>380</v>
      </c>
      <c r="C466" s="147" t="s">
        <v>385</v>
      </c>
      <c r="D466" s="148" t="s">
        <v>19</v>
      </c>
      <c r="E466" s="148">
        <v>1</v>
      </c>
      <c r="F466" s="149"/>
      <c r="G466" s="149"/>
      <c r="H466" s="149"/>
    </row>
    <row r="467" spans="1:8" ht="19.5" hidden="1" customHeight="1">
      <c r="A467" s="235" t="s">
        <v>544</v>
      </c>
      <c r="B467" s="146" t="s">
        <v>380</v>
      </c>
      <c r="C467" s="147" t="s">
        <v>386</v>
      </c>
      <c r="D467" s="148" t="s">
        <v>375</v>
      </c>
      <c r="E467" s="148">
        <v>7</v>
      </c>
      <c r="F467" s="169"/>
      <c r="G467" s="131">
        <f>$E467*F467</f>
        <v>0</v>
      </c>
      <c r="H467" s="169"/>
    </row>
    <row r="468" spans="1:8" ht="16.5" hidden="1" customHeight="1">
      <c r="A468" s="235" t="s">
        <v>544</v>
      </c>
      <c r="B468" s="146" t="s">
        <v>380</v>
      </c>
      <c r="C468" s="147" t="s">
        <v>387</v>
      </c>
      <c r="D468" s="148" t="s">
        <v>375</v>
      </c>
      <c r="E468" s="148">
        <v>7</v>
      </c>
      <c r="F468" s="169"/>
      <c r="G468" s="131">
        <f>$E468*F468</f>
        <v>0</v>
      </c>
      <c r="H468" s="169"/>
    </row>
    <row r="469" spans="1:8" hidden="1">
      <c r="A469" s="235" t="s">
        <v>544</v>
      </c>
      <c r="B469" s="146" t="s">
        <v>380</v>
      </c>
      <c r="C469" s="147"/>
      <c r="D469" s="148"/>
      <c r="E469" s="148"/>
      <c r="F469" s="149"/>
      <c r="G469" s="149"/>
      <c r="H469" s="149"/>
    </row>
    <row r="470" spans="1:8" ht="25.5" hidden="1">
      <c r="A470" s="235" t="s">
        <v>544</v>
      </c>
      <c r="B470" s="170">
        <f>+B462+1</f>
        <v>11</v>
      </c>
      <c r="C470" s="147" t="s">
        <v>381</v>
      </c>
      <c r="D470" s="148"/>
      <c r="E470" s="148"/>
      <c r="F470" s="149"/>
      <c r="G470" s="149"/>
      <c r="H470" s="149"/>
    </row>
    <row r="471" spans="1:8" ht="38.25" hidden="1">
      <c r="A471" s="235" t="s">
        <v>544</v>
      </c>
      <c r="B471" s="146" t="s">
        <v>380</v>
      </c>
      <c r="C471" s="147" t="s">
        <v>388</v>
      </c>
      <c r="D471" s="148" t="s">
        <v>19</v>
      </c>
      <c r="E471" s="148">
        <v>1</v>
      </c>
      <c r="F471" s="149"/>
      <c r="G471" s="149"/>
      <c r="H471" s="149"/>
    </row>
    <row r="472" spans="1:8" ht="25.5" hidden="1">
      <c r="A472" s="235" t="s">
        <v>544</v>
      </c>
      <c r="B472" s="146" t="s">
        <v>380</v>
      </c>
      <c r="C472" s="147" t="s">
        <v>389</v>
      </c>
      <c r="D472" s="148" t="s">
        <v>19</v>
      </c>
      <c r="E472" s="148">
        <v>1</v>
      </c>
      <c r="F472" s="149"/>
      <c r="G472" s="149"/>
      <c r="H472" s="149"/>
    </row>
    <row r="473" spans="1:8" ht="38.25" hidden="1">
      <c r="A473" s="235" t="s">
        <v>544</v>
      </c>
      <c r="B473" s="146" t="s">
        <v>380</v>
      </c>
      <c r="C473" s="147" t="s">
        <v>402</v>
      </c>
      <c r="D473" s="148" t="s">
        <v>19</v>
      </c>
      <c r="E473" s="148">
        <v>1</v>
      </c>
      <c r="F473" s="149"/>
      <c r="G473" s="149"/>
      <c r="H473" s="149"/>
    </row>
    <row r="474" spans="1:8" ht="25.5" hidden="1">
      <c r="A474" s="235" t="s">
        <v>544</v>
      </c>
      <c r="B474" s="146" t="s">
        <v>380</v>
      </c>
      <c r="C474" s="147" t="s">
        <v>404</v>
      </c>
      <c r="D474" s="148" t="s">
        <v>19</v>
      </c>
      <c r="E474" s="148">
        <v>1</v>
      </c>
      <c r="F474" s="149"/>
      <c r="G474" s="149"/>
      <c r="H474" s="149"/>
    </row>
    <row r="475" spans="1:8" hidden="1">
      <c r="A475" s="235" t="s">
        <v>544</v>
      </c>
      <c r="B475" s="146" t="s">
        <v>380</v>
      </c>
      <c r="C475" s="147" t="s">
        <v>408</v>
      </c>
      <c r="D475" s="148" t="s">
        <v>19</v>
      </c>
      <c r="E475" s="148">
        <v>1</v>
      </c>
      <c r="F475" s="149"/>
      <c r="G475" s="149"/>
      <c r="H475" s="149"/>
    </row>
    <row r="476" spans="1:8" hidden="1">
      <c r="A476" s="235" t="s">
        <v>544</v>
      </c>
      <c r="B476" s="146" t="s">
        <v>380</v>
      </c>
      <c r="C476" s="147" t="s">
        <v>409</v>
      </c>
      <c r="D476" s="148" t="s">
        <v>19</v>
      </c>
      <c r="E476" s="148">
        <v>1</v>
      </c>
      <c r="F476" s="149"/>
      <c r="G476" s="149"/>
      <c r="H476" s="149"/>
    </row>
    <row r="477" spans="1:8" ht="38.25" hidden="1">
      <c r="A477" s="235" t="s">
        <v>544</v>
      </c>
      <c r="B477" s="146" t="s">
        <v>380</v>
      </c>
      <c r="C477" s="147" t="s">
        <v>390</v>
      </c>
      <c r="D477" s="148" t="s">
        <v>19</v>
      </c>
      <c r="E477" s="148">
        <v>1</v>
      </c>
      <c r="F477" s="149"/>
      <c r="G477" s="149"/>
      <c r="H477" s="149"/>
    </row>
    <row r="478" spans="1:8" ht="19.5" hidden="1" customHeight="1">
      <c r="A478" s="235" t="s">
        <v>544</v>
      </c>
      <c r="B478" s="146" t="s">
        <v>380</v>
      </c>
      <c r="C478" s="147" t="s">
        <v>386</v>
      </c>
      <c r="D478" s="148" t="s">
        <v>375</v>
      </c>
      <c r="E478" s="148">
        <v>7</v>
      </c>
      <c r="F478" s="169"/>
      <c r="G478" s="131">
        <f>$E478*F478</f>
        <v>0</v>
      </c>
      <c r="H478" s="169"/>
    </row>
    <row r="479" spans="1:8" ht="18.75" hidden="1" customHeight="1">
      <c r="A479" s="235" t="s">
        <v>544</v>
      </c>
      <c r="B479" s="146" t="s">
        <v>380</v>
      </c>
      <c r="C479" s="147" t="s">
        <v>387</v>
      </c>
      <c r="D479" s="148" t="s">
        <v>375</v>
      </c>
      <c r="E479" s="148">
        <v>7</v>
      </c>
      <c r="F479" s="169"/>
      <c r="G479" s="131">
        <f>$E479*F479</f>
        <v>0</v>
      </c>
      <c r="H479" s="169"/>
    </row>
    <row r="480" spans="1:8" hidden="1">
      <c r="A480" s="235" t="s">
        <v>544</v>
      </c>
      <c r="B480" s="146" t="s">
        <v>380</v>
      </c>
      <c r="C480" s="147"/>
      <c r="D480" s="148"/>
      <c r="E480" s="148"/>
      <c r="F480" s="149"/>
      <c r="G480" s="149"/>
      <c r="H480" s="149"/>
    </row>
    <row r="481" spans="1:8" ht="25.5" hidden="1">
      <c r="A481" s="235" t="s">
        <v>544</v>
      </c>
      <c r="B481" s="176">
        <f>+B470+1</f>
        <v>12</v>
      </c>
      <c r="C481" s="157" t="s">
        <v>363</v>
      </c>
      <c r="D481" s="153" t="s">
        <v>364</v>
      </c>
      <c r="E481" s="162">
        <v>0.05</v>
      </c>
      <c r="F481" s="154">
        <f>SUM(G365:G479)</f>
        <v>0</v>
      </c>
      <c r="G481" s="131">
        <f>$E481*F481</f>
        <v>0</v>
      </c>
      <c r="H481" s="155"/>
    </row>
    <row r="482" spans="1:8" hidden="1">
      <c r="A482" s="235" t="s">
        <v>544</v>
      </c>
      <c r="B482" s="146"/>
      <c r="C482" s="147"/>
      <c r="D482" s="148"/>
      <c r="E482" s="148"/>
      <c r="F482" s="149"/>
      <c r="G482" s="149"/>
      <c r="H482" s="149"/>
    </row>
    <row r="483" spans="1:8">
      <c r="A483" s="235" t="s">
        <v>546</v>
      </c>
      <c r="B483" s="171" t="s">
        <v>410</v>
      </c>
      <c r="C483" s="172" t="s">
        <v>411</v>
      </c>
      <c r="D483" s="148"/>
      <c r="E483" s="148"/>
      <c r="F483" s="149"/>
      <c r="G483" s="149"/>
      <c r="H483" s="149"/>
    </row>
    <row r="484" spans="1:8" hidden="1">
      <c r="A484" s="235" t="s">
        <v>544</v>
      </c>
      <c r="B484" s="146" t="s">
        <v>380</v>
      </c>
      <c r="C484" s="147"/>
      <c r="D484" s="148"/>
      <c r="E484" s="148"/>
      <c r="F484" s="149"/>
      <c r="G484" s="149"/>
      <c r="H484" s="149"/>
    </row>
    <row r="485" spans="1:8" ht="51" hidden="1">
      <c r="A485" s="235" t="s">
        <v>544</v>
      </c>
      <c r="B485" s="146" t="s">
        <v>380</v>
      </c>
      <c r="C485" s="147" t="s">
        <v>412</v>
      </c>
      <c r="D485" s="148"/>
      <c r="E485" s="148"/>
      <c r="F485" s="149"/>
      <c r="G485" s="149"/>
      <c r="H485" s="149"/>
    </row>
    <row r="486" spans="1:8" hidden="1">
      <c r="A486" s="235" t="s">
        <v>544</v>
      </c>
      <c r="B486" s="146" t="s">
        <v>380</v>
      </c>
      <c r="C486" s="147"/>
      <c r="D486" s="148"/>
      <c r="E486" s="148"/>
      <c r="F486" s="149"/>
      <c r="G486" s="149"/>
      <c r="H486" s="149"/>
    </row>
    <row r="487" spans="1:8" ht="114.75">
      <c r="A487" s="235" t="s">
        <v>546</v>
      </c>
      <c r="B487" s="170">
        <v>1</v>
      </c>
      <c r="C487" s="147" t="s">
        <v>413</v>
      </c>
      <c r="D487" s="148"/>
      <c r="E487" s="148"/>
      <c r="F487" s="149"/>
      <c r="G487" s="149"/>
      <c r="H487" s="149"/>
    </row>
    <row r="488" spans="1:8" ht="18.75" customHeight="1">
      <c r="A488" s="235" t="s">
        <v>546</v>
      </c>
      <c r="B488" s="146" t="s">
        <v>380</v>
      </c>
      <c r="C488" s="147" t="s">
        <v>386</v>
      </c>
      <c r="D488" s="148" t="s">
        <v>375</v>
      </c>
      <c r="E488" s="148">
        <v>14</v>
      </c>
      <c r="F488" s="169"/>
      <c r="G488" s="131">
        <f>$E488*F488</f>
        <v>0</v>
      </c>
      <c r="H488" s="169"/>
    </row>
    <row r="489" spans="1:8" ht="16.5" hidden="1" customHeight="1">
      <c r="A489" s="235" t="s">
        <v>544</v>
      </c>
      <c r="B489" s="146" t="s">
        <v>380</v>
      </c>
      <c r="C489" s="147" t="s">
        <v>387</v>
      </c>
      <c r="D489" s="148" t="s">
        <v>375</v>
      </c>
      <c r="E489" s="148">
        <v>14</v>
      </c>
      <c r="F489" s="169"/>
      <c r="G489" s="131">
        <f>$E489*F489</f>
        <v>0</v>
      </c>
      <c r="H489" s="169"/>
    </row>
    <row r="490" spans="1:8">
      <c r="A490" s="235" t="s">
        <v>546</v>
      </c>
      <c r="B490" s="146" t="s">
        <v>380</v>
      </c>
      <c r="C490" s="147"/>
      <c r="D490" s="148"/>
      <c r="E490" s="148"/>
      <c r="F490" s="149"/>
      <c r="G490" s="149"/>
      <c r="H490" s="149"/>
    </row>
    <row r="491" spans="1:8" ht="108" customHeight="1">
      <c r="A491" s="235" t="s">
        <v>546</v>
      </c>
      <c r="B491" s="170">
        <f>+B487+1</f>
        <v>2</v>
      </c>
      <c r="C491" s="147" t="s">
        <v>414</v>
      </c>
      <c r="D491" s="148"/>
      <c r="E491" s="148"/>
      <c r="F491" s="149"/>
      <c r="G491" s="149"/>
      <c r="H491" s="149"/>
    </row>
    <row r="492" spans="1:8" ht="25.5">
      <c r="A492" s="235" t="s">
        <v>546</v>
      </c>
      <c r="B492" s="146" t="s">
        <v>380</v>
      </c>
      <c r="C492" s="147" t="s">
        <v>386</v>
      </c>
      <c r="D492" s="148" t="s">
        <v>375</v>
      </c>
      <c r="E492" s="148">
        <v>21</v>
      </c>
      <c r="F492" s="169"/>
      <c r="G492" s="131">
        <f>$E492*F492</f>
        <v>0</v>
      </c>
      <c r="H492" s="169"/>
    </row>
    <row r="493" spans="1:8" ht="25.5" hidden="1">
      <c r="A493" s="235" t="s">
        <v>544</v>
      </c>
      <c r="B493" s="146" t="s">
        <v>380</v>
      </c>
      <c r="C493" s="147" t="s">
        <v>387</v>
      </c>
      <c r="D493" s="148" t="s">
        <v>375</v>
      </c>
      <c r="E493" s="148">
        <v>21</v>
      </c>
      <c r="F493" s="169"/>
      <c r="G493" s="131">
        <f>$E493*F493</f>
        <v>0</v>
      </c>
      <c r="H493" s="169"/>
    </row>
    <row r="494" spans="1:8">
      <c r="A494" s="235" t="s">
        <v>546</v>
      </c>
      <c r="B494" s="146" t="s">
        <v>380</v>
      </c>
      <c r="C494" s="147"/>
      <c r="D494" s="148"/>
      <c r="E494" s="148"/>
      <c r="F494" s="149"/>
      <c r="G494" s="149"/>
      <c r="H494" s="149"/>
    </row>
    <row r="495" spans="1:8" ht="102">
      <c r="A495" s="235" t="s">
        <v>546</v>
      </c>
      <c r="B495" s="170">
        <f>+B491+1</f>
        <v>3</v>
      </c>
      <c r="C495" s="147" t="s">
        <v>415</v>
      </c>
      <c r="D495" s="148"/>
      <c r="E495" s="148"/>
      <c r="F495" s="149"/>
      <c r="G495" s="149"/>
      <c r="H495" s="149"/>
    </row>
    <row r="496" spans="1:8" ht="25.5">
      <c r="A496" s="235" t="s">
        <v>546</v>
      </c>
      <c r="B496" s="146" t="s">
        <v>380</v>
      </c>
      <c r="C496" s="147" t="s">
        <v>386</v>
      </c>
      <c r="D496" s="148" t="s">
        <v>375</v>
      </c>
      <c r="E496" s="148">
        <v>7</v>
      </c>
      <c r="F496" s="169"/>
      <c r="G496" s="131">
        <f>$E496*F496</f>
        <v>0</v>
      </c>
      <c r="H496" s="169"/>
    </row>
    <row r="497" spans="1:8" ht="25.5" hidden="1">
      <c r="A497" s="235" t="s">
        <v>544</v>
      </c>
      <c r="B497" s="146" t="s">
        <v>380</v>
      </c>
      <c r="C497" s="147" t="s">
        <v>387</v>
      </c>
      <c r="D497" s="148" t="s">
        <v>375</v>
      </c>
      <c r="E497" s="148">
        <v>7</v>
      </c>
      <c r="F497" s="169"/>
      <c r="G497" s="131">
        <f>$E497*F497</f>
        <v>0</v>
      </c>
      <c r="H497" s="169"/>
    </row>
    <row r="498" spans="1:8">
      <c r="A498" s="235" t="s">
        <v>546</v>
      </c>
      <c r="B498" s="146" t="s">
        <v>380</v>
      </c>
      <c r="C498" s="147"/>
      <c r="D498" s="148"/>
      <c r="E498" s="148"/>
      <c r="F498" s="149"/>
      <c r="G498" s="149"/>
      <c r="H498" s="149"/>
    </row>
    <row r="499" spans="1:8" ht="89.25">
      <c r="A499" s="235" t="s">
        <v>546</v>
      </c>
      <c r="B499" s="170">
        <f>+B495+1</f>
        <v>4</v>
      </c>
      <c r="C499" s="147" t="s">
        <v>416</v>
      </c>
      <c r="D499" s="148"/>
      <c r="E499" s="148"/>
      <c r="F499" s="149"/>
      <c r="G499" s="149"/>
      <c r="H499" s="149"/>
    </row>
    <row r="500" spans="1:8" ht="25.5">
      <c r="A500" s="235" t="s">
        <v>546</v>
      </c>
      <c r="B500" s="146" t="s">
        <v>380</v>
      </c>
      <c r="C500" s="147" t="s">
        <v>386</v>
      </c>
      <c r="D500" s="148" t="s">
        <v>375</v>
      </c>
      <c r="E500" s="148">
        <v>14</v>
      </c>
      <c r="F500" s="169"/>
      <c r="G500" s="131">
        <f>$E500*F500</f>
        <v>0</v>
      </c>
      <c r="H500" s="169"/>
    </row>
    <row r="501" spans="1:8" ht="25.5" hidden="1">
      <c r="A501" s="235" t="s">
        <v>544</v>
      </c>
      <c r="B501" s="146" t="s">
        <v>380</v>
      </c>
      <c r="C501" s="147" t="s">
        <v>387</v>
      </c>
      <c r="D501" s="148" t="s">
        <v>375</v>
      </c>
      <c r="E501" s="148">
        <v>14</v>
      </c>
      <c r="F501" s="169"/>
      <c r="G501" s="131">
        <f>$E501*F501</f>
        <v>0</v>
      </c>
      <c r="H501" s="169"/>
    </row>
    <row r="502" spans="1:8">
      <c r="A502" s="235" t="s">
        <v>546</v>
      </c>
      <c r="B502" s="146" t="s">
        <v>380</v>
      </c>
      <c r="C502" s="147"/>
      <c r="D502" s="148"/>
      <c r="E502" s="148"/>
      <c r="F502" s="149"/>
      <c r="G502" s="149"/>
      <c r="H502" s="149"/>
    </row>
    <row r="503" spans="1:8" ht="51">
      <c r="A503" s="235" t="s">
        <v>546</v>
      </c>
      <c r="B503" s="170">
        <f>+B499+1</f>
        <v>5</v>
      </c>
      <c r="C503" s="147" t="s">
        <v>417</v>
      </c>
      <c r="D503" s="148"/>
      <c r="E503" s="148"/>
      <c r="F503" s="149"/>
      <c r="G503" s="149"/>
      <c r="H503" s="149"/>
    </row>
    <row r="504" spans="1:8" ht="25.5">
      <c r="A504" s="235" t="s">
        <v>546</v>
      </c>
      <c r="B504" s="146" t="s">
        <v>380</v>
      </c>
      <c r="C504" s="147" t="s">
        <v>386</v>
      </c>
      <c r="D504" s="148" t="s">
        <v>375</v>
      </c>
      <c r="E504" s="148">
        <v>16</v>
      </c>
      <c r="F504" s="169"/>
      <c r="G504" s="131">
        <f>$E504*F504</f>
        <v>0</v>
      </c>
      <c r="H504" s="169"/>
    </row>
    <row r="505" spans="1:8" ht="25.5" hidden="1">
      <c r="A505" s="235" t="s">
        <v>544</v>
      </c>
      <c r="B505" s="146" t="s">
        <v>380</v>
      </c>
      <c r="C505" s="147" t="s">
        <v>387</v>
      </c>
      <c r="D505" s="148" t="s">
        <v>375</v>
      </c>
      <c r="E505" s="148">
        <v>16</v>
      </c>
      <c r="F505" s="169"/>
      <c r="G505" s="131">
        <f>$E505*F505</f>
        <v>0</v>
      </c>
      <c r="H505" s="169"/>
    </row>
    <row r="506" spans="1:8">
      <c r="A506" s="235" t="s">
        <v>546</v>
      </c>
      <c r="B506" s="146" t="s">
        <v>380</v>
      </c>
      <c r="C506" s="147"/>
      <c r="D506" s="148"/>
      <c r="E506" s="148"/>
      <c r="F506" s="149"/>
      <c r="G506" s="149"/>
      <c r="H506" s="149"/>
    </row>
    <row r="507" spans="1:8">
      <c r="A507" s="235" t="s">
        <v>547</v>
      </c>
      <c r="B507" s="171" t="s">
        <v>418</v>
      </c>
      <c r="C507" s="172" t="s">
        <v>419</v>
      </c>
      <c r="D507" s="173"/>
      <c r="E507" s="173"/>
      <c r="F507" s="174"/>
      <c r="G507" s="174"/>
      <c r="H507" s="149"/>
    </row>
    <row r="508" spans="1:8">
      <c r="A508" s="235" t="s">
        <v>547</v>
      </c>
      <c r="B508" s="146" t="s">
        <v>380</v>
      </c>
      <c r="C508" s="147"/>
      <c r="D508" s="148"/>
      <c r="E508" s="148"/>
      <c r="F508" s="149"/>
      <c r="G508" s="149"/>
      <c r="H508" s="149"/>
    </row>
    <row r="509" spans="1:8" ht="382.5">
      <c r="A509" s="235" t="s">
        <v>547</v>
      </c>
      <c r="B509" s="170">
        <v>1</v>
      </c>
      <c r="C509" s="147" t="s">
        <v>420</v>
      </c>
      <c r="D509" s="148"/>
      <c r="E509" s="148"/>
      <c r="F509" s="149"/>
      <c r="G509" s="149"/>
      <c r="H509" s="149"/>
    </row>
    <row r="510" spans="1:8" ht="102">
      <c r="A510" s="235" t="s">
        <v>547</v>
      </c>
      <c r="B510" s="146" t="s">
        <v>380</v>
      </c>
      <c r="C510" s="147" t="s">
        <v>421</v>
      </c>
      <c r="D510" s="148"/>
      <c r="E510" s="148"/>
      <c r="F510" s="149"/>
      <c r="G510" s="149"/>
      <c r="H510" s="149"/>
    </row>
    <row r="511" spans="1:8" ht="96.75" customHeight="1">
      <c r="A511" s="235" t="s">
        <v>547</v>
      </c>
      <c r="B511" s="146" t="s">
        <v>380</v>
      </c>
      <c r="C511" s="147" t="s">
        <v>422</v>
      </c>
      <c r="D511" s="148"/>
      <c r="E511" s="148"/>
      <c r="F511" s="149"/>
      <c r="G511" s="149"/>
      <c r="H511" s="149"/>
    </row>
    <row r="512" spans="1:8">
      <c r="A512" s="235" t="s">
        <v>547</v>
      </c>
      <c r="B512" s="146" t="s">
        <v>380</v>
      </c>
      <c r="C512" s="147" t="s">
        <v>386</v>
      </c>
      <c r="D512" s="148" t="s">
        <v>19</v>
      </c>
      <c r="E512" s="148">
        <v>7</v>
      </c>
      <c r="F512" s="169"/>
      <c r="G512" s="131">
        <f>$E512*F512</f>
        <v>0</v>
      </c>
      <c r="H512" s="169"/>
    </row>
    <row r="513" spans="1:8" hidden="1">
      <c r="A513" s="235" t="s">
        <v>544</v>
      </c>
      <c r="B513" s="146" t="s">
        <v>380</v>
      </c>
      <c r="C513" s="147" t="s">
        <v>423</v>
      </c>
      <c r="D513" s="148" t="s">
        <v>19</v>
      </c>
      <c r="E513" s="148">
        <v>7</v>
      </c>
      <c r="F513" s="169"/>
      <c r="G513" s="131">
        <f>$E513*F513</f>
        <v>0</v>
      </c>
      <c r="H513" s="169"/>
    </row>
    <row r="514" spans="1:8">
      <c r="A514" s="235" t="s">
        <v>547</v>
      </c>
      <c r="B514" s="146" t="s">
        <v>380</v>
      </c>
      <c r="C514" s="147" t="s">
        <v>424</v>
      </c>
      <c r="D514" s="148" t="s">
        <v>19</v>
      </c>
      <c r="E514" s="148">
        <v>7</v>
      </c>
      <c r="F514" s="169"/>
      <c r="G514" s="131">
        <f>$E514*F514</f>
        <v>0</v>
      </c>
      <c r="H514" s="169"/>
    </row>
    <row r="515" spans="1:8">
      <c r="A515" s="235" t="s">
        <v>547</v>
      </c>
      <c r="B515" s="146" t="s">
        <v>380</v>
      </c>
      <c r="C515" s="147"/>
      <c r="D515" s="148"/>
      <c r="E515" s="148"/>
      <c r="F515" s="149"/>
      <c r="G515" s="149"/>
      <c r="H515" s="149"/>
    </row>
    <row r="516" spans="1:8" hidden="1">
      <c r="A516" s="235" t="s">
        <v>544</v>
      </c>
      <c r="B516" s="146" t="s">
        <v>380</v>
      </c>
      <c r="C516" s="147"/>
      <c r="D516" s="148"/>
      <c r="E516" s="148"/>
      <c r="F516" s="149"/>
      <c r="G516" s="149"/>
      <c r="H516" s="149"/>
    </row>
    <row r="517" spans="1:8" ht="51">
      <c r="A517" s="235" t="s">
        <v>547</v>
      </c>
      <c r="B517" s="170">
        <f>+B509+1</f>
        <v>2</v>
      </c>
      <c r="C517" s="147" t="s">
        <v>425</v>
      </c>
      <c r="D517" s="148"/>
      <c r="E517" s="148"/>
      <c r="F517" s="149"/>
      <c r="G517" s="149"/>
      <c r="H517" s="149"/>
    </row>
    <row r="518" spans="1:8">
      <c r="A518" s="235" t="s">
        <v>547</v>
      </c>
      <c r="B518" s="146" t="s">
        <v>380</v>
      </c>
      <c r="C518" s="147" t="s">
        <v>386</v>
      </c>
      <c r="D518" s="148" t="s">
        <v>19</v>
      </c>
      <c r="E518" s="148">
        <v>7</v>
      </c>
      <c r="F518" s="169"/>
      <c r="G518" s="131">
        <f>$E518*F518</f>
        <v>0</v>
      </c>
      <c r="H518" s="169"/>
    </row>
    <row r="519" spans="1:8" hidden="1">
      <c r="A519" s="235" t="s">
        <v>544</v>
      </c>
      <c r="B519" s="146" t="s">
        <v>380</v>
      </c>
      <c r="C519" s="147" t="s">
        <v>423</v>
      </c>
      <c r="D519" s="148" t="s">
        <v>19</v>
      </c>
      <c r="E519" s="148">
        <v>7</v>
      </c>
      <c r="F519" s="169"/>
      <c r="G519" s="131">
        <f>$E519*F519</f>
        <v>0</v>
      </c>
      <c r="H519" s="169"/>
    </row>
    <row r="520" spans="1:8">
      <c r="A520" s="235" t="s">
        <v>547</v>
      </c>
      <c r="B520" s="146" t="s">
        <v>380</v>
      </c>
      <c r="C520" s="147"/>
      <c r="D520" s="148"/>
      <c r="E520" s="148"/>
      <c r="F520" s="149"/>
      <c r="G520" s="149"/>
      <c r="H520" s="149"/>
    </row>
    <row r="521" spans="1:8" ht="38.25">
      <c r="A521" s="235" t="s">
        <v>547</v>
      </c>
      <c r="B521" s="170">
        <f>+B517+1</f>
        <v>3</v>
      </c>
      <c r="C521" s="147" t="s">
        <v>426</v>
      </c>
      <c r="D521" s="148"/>
      <c r="E521" s="148"/>
      <c r="F521" s="149"/>
      <c r="G521" s="149"/>
      <c r="H521" s="149"/>
    </row>
    <row r="522" spans="1:8">
      <c r="A522" s="235" t="s">
        <v>547</v>
      </c>
      <c r="B522" s="146" t="s">
        <v>380</v>
      </c>
      <c r="C522" s="147" t="s">
        <v>386</v>
      </c>
      <c r="D522" s="148" t="s">
        <v>19</v>
      </c>
      <c r="E522" s="148">
        <v>7</v>
      </c>
      <c r="F522" s="169"/>
      <c r="G522" s="131">
        <f>$E522*F522</f>
        <v>0</v>
      </c>
      <c r="H522" s="169"/>
    </row>
    <row r="523" spans="1:8" hidden="1">
      <c r="A523" s="235" t="s">
        <v>544</v>
      </c>
      <c r="B523" s="146" t="s">
        <v>380</v>
      </c>
      <c r="C523" s="147" t="s">
        <v>423</v>
      </c>
      <c r="D523" s="148" t="s">
        <v>19</v>
      </c>
      <c r="E523" s="148">
        <v>7</v>
      </c>
      <c r="F523" s="169"/>
      <c r="G523" s="131">
        <f>$E523*F523</f>
        <v>0</v>
      </c>
      <c r="H523" s="169"/>
    </row>
    <row r="524" spans="1:8" hidden="1">
      <c r="A524" s="235" t="s">
        <v>544</v>
      </c>
      <c r="B524" s="146" t="s">
        <v>380</v>
      </c>
      <c r="C524" s="147"/>
      <c r="D524" s="148"/>
      <c r="E524" s="148"/>
      <c r="F524" s="149"/>
      <c r="G524" s="149"/>
      <c r="H524" s="149"/>
    </row>
    <row r="525" spans="1:8" ht="127.5">
      <c r="A525" s="235" t="s">
        <v>547</v>
      </c>
      <c r="B525" s="170">
        <f>+B521+1</f>
        <v>4</v>
      </c>
      <c r="C525" s="147" t="s">
        <v>427</v>
      </c>
      <c r="D525" s="148"/>
      <c r="E525" s="148"/>
      <c r="F525" s="149"/>
      <c r="G525" s="149"/>
      <c r="H525" s="149"/>
    </row>
    <row r="526" spans="1:8">
      <c r="A526" s="235" t="s">
        <v>547</v>
      </c>
      <c r="B526" s="146" t="s">
        <v>380</v>
      </c>
      <c r="C526" s="147" t="s">
        <v>386</v>
      </c>
      <c r="D526" s="148" t="s">
        <v>19</v>
      </c>
      <c r="E526" s="148">
        <v>7</v>
      </c>
      <c r="F526" s="169"/>
      <c r="G526" s="131">
        <f>$E526*F526</f>
        <v>0</v>
      </c>
      <c r="H526" s="169"/>
    </row>
    <row r="527" spans="1:8" hidden="1">
      <c r="A527" s="235" t="s">
        <v>544</v>
      </c>
      <c r="B527" s="146" t="s">
        <v>380</v>
      </c>
      <c r="C527" s="147" t="s">
        <v>423</v>
      </c>
      <c r="D527" s="148" t="s">
        <v>19</v>
      </c>
      <c r="E527" s="148">
        <v>7</v>
      </c>
      <c r="F527" s="169"/>
      <c r="G527" s="131">
        <f>$E527*F527</f>
        <v>0</v>
      </c>
      <c r="H527" s="169"/>
    </row>
    <row r="528" spans="1:8" hidden="1">
      <c r="A528" s="235" t="s">
        <v>544</v>
      </c>
      <c r="B528" s="146" t="s">
        <v>380</v>
      </c>
      <c r="C528" s="147"/>
      <c r="D528" s="148"/>
      <c r="E528" s="148"/>
      <c r="F528" s="149"/>
      <c r="G528" s="149"/>
      <c r="H528" s="149"/>
    </row>
    <row r="529" spans="1:8" ht="89.25">
      <c r="A529" s="235" t="s">
        <v>547</v>
      </c>
      <c r="B529" s="170">
        <f>+B525+1</f>
        <v>5</v>
      </c>
      <c r="C529" s="147" t="s">
        <v>428</v>
      </c>
      <c r="D529" s="148"/>
      <c r="E529" s="148"/>
      <c r="F529" s="149"/>
      <c r="G529" s="149"/>
      <c r="H529" s="149"/>
    </row>
    <row r="530" spans="1:8">
      <c r="A530" s="235" t="s">
        <v>547</v>
      </c>
      <c r="B530" s="146" t="s">
        <v>380</v>
      </c>
      <c r="C530" s="147" t="s">
        <v>386</v>
      </c>
      <c r="D530" s="148" t="s">
        <v>19</v>
      </c>
      <c r="E530" s="148">
        <v>7</v>
      </c>
      <c r="F530" s="169"/>
      <c r="G530" s="131">
        <f>$E530*F530</f>
        <v>0</v>
      </c>
      <c r="H530" s="169"/>
    </row>
    <row r="531" spans="1:8" hidden="1">
      <c r="A531" s="235" t="s">
        <v>544</v>
      </c>
      <c r="B531" s="146" t="s">
        <v>380</v>
      </c>
      <c r="C531" s="147" t="s">
        <v>423</v>
      </c>
      <c r="D531" s="148" t="s">
        <v>19</v>
      </c>
      <c r="E531" s="148">
        <v>7</v>
      </c>
      <c r="F531" s="169"/>
      <c r="G531" s="131">
        <f>$E531*F531</f>
        <v>0</v>
      </c>
      <c r="H531" s="169"/>
    </row>
    <row r="532" spans="1:8" hidden="1">
      <c r="A532" s="235" t="s">
        <v>544</v>
      </c>
      <c r="B532" s="146" t="s">
        <v>380</v>
      </c>
      <c r="C532" s="147"/>
      <c r="D532" s="148"/>
      <c r="E532" s="148"/>
      <c r="F532" s="149"/>
      <c r="G532" s="149"/>
      <c r="H532" s="149"/>
    </row>
    <row r="533" spans="1:8" ht="51">
      <c r="A533" s="235" t="s">
        <v>547</v>
      </c>
      <c r="B533" s="170">
        <f>+B529+1</f>
        <v>6</v>
      </c>
      <c r="C533" s="147" t="s">
        <v>429</v>
      </c>
      <c r="D533" s="148"/>
      <c r="E533" s="148"/>
      <c r="F533" s="149"/>
      <c r="G533" s="149"/>
      <c r="H533" s="149"/>
    </row>
    <row r="534" spans="1:8">
      <c r="A534" s="235" t="s">
        <v>547</v>
      </c>
      <c r="B534" s="146" t="s">
        <v>380</v>
      </c>
      <c r="C534" s="147" t="s">
        <v>386</v>
      </c>
      <c r="D534" s="148" t="s">
        <v>19</v>
      </c>
      <c r="E534" s="148">
        <v>7</v>
      </c>
      <c r="F534" s="169"/>
      <c r="G534" s="131">
        <f>$E534*F534</f>
        <v>0</v>
      </c>
      <c r="H534" s="169"/>
    </row>
    <row r="535" spans="1:8" hidden="1">
      <c r="A535" s="235" t="s">
        <v>544</v>
      </c>
      <c r="B535" s="146" t="s">
        <v>380</v>
      </c>
      <c r="C535" s="147" t="s">
        <v>423</v>
      </c>
      <c r="D535" s="148" t="s">
        <v>19</v>
      </c>
      <c r="E535" s="148">
        <v>7</v>
      </c>
      <c r="F535" s="169"/>
      <c r="G535" s="131">
        <f>$E535*F535</f>
        <v>0</v>
      </c>
      <c r="H535" s="169"/>
    </row>
    <row r="536" spans="1:8">
      <c r="A536" s="235" t="s">
        <v>547</v>
      </c>
      <c r="B536" s="146" t="s">
        <v>380</v>
      </c>
      <c r="C536" s="147"/>
      <c r="D536" s="148"/>
      <c r="E536" s="148"/>
      <c r="F536" s="149"/>
      <c r="G536" s="149"/>
      <c r="H536" s="149"/>
    </row>
    <row r="537" spans="1:8" ht="25.5">
      <c r="A537" s="235" t="s">
        <v>547</v>
      </c>
      <c r="B537" s="170">
        <f>+B533+1</f>
        <v>7</v>
      </c>
      <c r="C537" s="147" t="s">
        <v>430</v>
      </c>
      <c r="D537" s="148"/>
      <c r="E537" s="148"/>
      <c r="F537" s="149"/>
      <c r="G537" s="149"/>
      <c r="H537" s="149"/>
    </row>
    <row r="538" spans="1:8">
      <c r="A538" s="235" t="s">
        <v>547</v>
      </c>
      <c r="B538" s="146" t="s">
        <v>380</v>
      </c>
      <c r="C538" s="147" t="s">
        <v>386</v>
      </c>
      <c r="D538" s="148" t="s">
        <v>19</v>
      </c>
      <c r="E538" s="148">
        <v>7</v>
      </c>
      <c r="F538" s="169"/>
      <c r="G538" s="131">
        <f>$E538*F538</f>
        <v>0</v>
      </c>
      <c r="H538" s="169"/>
    </row>
    <row r="539" spans="1:8" hidden="1">
      <c r="A539" s="235" t="s">
        <v>544</v>
      </c>
      <c r="B539" s="146" t="s">
        <v>380</v>
      </c>
      <c r="C539" s="147" t="s">
        <v>423</v>
      </c>
      <c r="D539" s="148" t="s">
        <v>19</v>
      </c>
      <c r="E539" s="148">
        <v>7</v>
      </c>
      <c r="F539" s="169"/>
      <c r="G539" s="131">
        <f>$E539*F539</f>
        <v>0</v>
      </c>
      <c r="H539" s="169"/>
    </row>
    <row r="540" spans="1:8">
      <c r="A540" s="235" t="s">
        <v>547</v>
      </c>
      <c r="B540" s="146" t="s">
        <v>380</v>
      </c>
      <c r="C540" s="147"/>
      <c r="D540" s="148"/>
      <c r="E540" s="148"/>
      <c r="F540" s="149"/>
      <c r="G540" s="149"/>
      <c r="H540" s="149"/>
    </row>
    <row r="541" spans="1:8" ht="38.25">
      <c r="A541" s="235" t="s">
        <v>547</v>
      </c>
      <c r="B541" s="170">
        <f>+B537+1</f>
        <v>8</v>
      </c>
      <c r="C541" s="147" t="s">
        <v>431</v>
      </c>
      <c r="D541" s="148" t="s">
        <v>19</v>
      </c>
      <c r="E541" s="148">
        <v>100</v>
      </c>
      <c r="F541" s="169">
        <v>0</v>
      </c>
      <c r="G541" s="131">
        <f>$E541*F541</f>
        <v>0</v>
      </c>
      <c r="H541" s="169"/>
    </row>
    <row r="542" spans="1:8" hidden="1">
      <c r="A542" s="235" t="s">
        <v>544</v>
      </c>
      <c r="B542" s="146" t="s">
        <v>380</v>
      </c>
      <c r="C542" s="147"/>
      <c r="D542" s="148"/>
      <c r="E542" s="148"/>
      <c r="F542" s="149"/>
      <c r="G542" s="149"/>
      <c r="H542" s="149"/>
    </row>
    <row r="543" spans="1:8" ht="127.5">
      <c r="A543" s="235" t="s">
        <v>547</v>
      </c>
      <c r="B543" s="170">
        <f>+B541+1</f>
        <v>9</v>
      </c>
      <c r="C543" s="147" t="s">
        <v>432</v>
      </c>
      <c r="D543" s="148" t="s">
        <v>19</v>
      </c>
      <c r="E543" s="148">
        <v>1</v>
      </c>
      <c r="F543" s="169"/>
      <c r="G543" s="131">
        <f>$E543*F543</f>
        <v>0</v>
      </c>
      <c r="H543" s="169"/>
    </row>
    <row r="544" spans="1:8">
      <c r="A544" s="235" t="s">
        <v>547</v>
      </c>
      <c r="B544" s="146" t="s">
        <v>380</v>
      </c>
      <c r="C544" s="147"/>
      <c r="D544" s="148"/>
      <c r="E544" s="148"/>
      <c r="F544" s="149"/>
      <c r="G544" s="149"/>
      <c r="H544" s="149"/>
    </row>
    <row r="545" spans="1:8" hidden="1">
      <c r="A545" s="235" t="s">
        <v>544</v>
      </c>
      <c r="B545" s="146" t="s">
        <v>380</v>
      </c>
      <c r="C545" s="147"/>
      <c r="D545" s="148"/>
      <c r="E545" s="148"/>
      <c r="F545" s="149"/>
      <c r="G545" s="149"/>
      <c r="H545" s="149"/>
    </row>
    <row r="546" spans="1:8" hidden="1">
      <c r="A546" s="235" t="s">
        <v>544</v>
      </c>
      <c r="B546" s="146" t="s">
        <v>433</v>
      </c>
      <c r="C546" s="172" t="s">
        <v>434</v>
      </c>
      <c r="D546" s="148"/>
      <c r="E546" s="148"/>
      <c r="F546" s="149"/>
      <c r="G546" s="149"/>
      <c r="H546" s="149"/>
    </row>
    <row r="547" spans="1:8" hidden="1">
      <c r="A547" s="235" t="s">
        <v>544</v>
      </c>
      <c r="B547" s="146" t="s">
        <v>380</v>
      </c>
      <c r="C547" s="147"/>
      <c r="D547" s="148"/>
      <c r="E547" s="148"/>
      <c r="F547" s="149"/>
      <c r="G547" s="149"/>
      <c r="H547" s="149"/>
    </row>
    <row r="548" spans="1:8" ht="38.25" hidden="1">
      <c r="A548" s="235" t="s">
        <v>544</v>
      </c>
      <c r="B548" s="170">
        <f>+B543</f>
        <v>9</v>
      </c>
      <c r="C548" s="147" t="s">
        <v>435</v>
      </c>
      <c r="D548" s="148"/>
      <c r="E548" s="148"/>
      <c r="F548" s="149"/>
      <c r="G548" s="149"/>
      <c r="H548" s="149"/>
    </row>
    <row r="549" spans="1:8" hidden="1">
      <c r="A549" s="235" t="s">
        <v>544</v>
      </c>
      <c r="B549" s="175"/>
      <c r="C549" s="147" t="s">
        <v>436</v>
      </c>
      <c r="D549" s="148" t="s">
        <v>437</v>
      </c>
      <c r="E549" s="148">
        <f>7*15</f>
        <v>105</v>
      </c>
      <c r="F549" s="169"/>
      <c r="G549" s="131">
        <f t="shared" ref="G549:G559" si="2">$E549*F549</f>
        <v>0</v>
      </c>
      <c r="H549" s="169"/>
    </row>
    <row r="550" spans="1:8" hidden="1">
      <c r="A550" s="235" t="s">
        <v>544</v>
      </c>
      <c r="B550" s="175"/>
      <c r="C550" s="147" t="s">
        <v>438</v>
      </c>
      <c r="D550" s="148" t="s">
        <v>437</v>
      </c>
      <c r="E550" s="148">
        <f>7*35</f>
        <v>245</v>
      </c>
      <c r="F550" s="169"/>
      <c r="G550" s="131">
        <f t="shared" si="2"/>
        <v>0</v>
      </c>
      <c r="H550" s="169"/>
    </row>
    <row r="551" spans="1:8" hidden="1">
      <c r="A551" s="235" t="s">
        <v>544</v>
      </c>
      <c r="B551" s="175"/>
      <c r="C551" s="147" t="s">
        <v>439</v>
      </c>
      <c r="D551" s="148" t="s">
        <v>437</v>
      </c>
      <c r="E551" s="148">
        <f>7*5</f>
        <v>35</v>
      </c>
      <c r="F551" s="169"/>
      <c r="G551" s="131">
        <f t="shared" si="2"/>
        <v>0</v>
      </c>
      <c r="H551" s="169"/>
    </row>
    <row r="552" spans="1:8" hidden="1">
      <c r="A552" s="235" t="s">
        <v>544</v>
      </c>
      <c r="B552" s="175"/>
      <c r="C552" s="147" t="s">
        <v>440</v>
      </c>
      <c r="D552" s="148" t="s">
        <v>437</v>
      </c>
      <c r="E552" s="148">
        <f>7*5</f>
        <v>35</v>
      </c>
      <c r="F552" s="169"/>
      <c r="G552" s="131">
        <f t="shared" si="2"/>
        <v>0</v>
      </c>
      <c r="H552" s="169"/>
    </row>
    <row r="553" spans="1:8" hidden="1">
      <c r="A553" s="235" t="s">
        <v>544</v>
      </c>
      <c r="B553" s="175"/>
      <c r="C553" s="147" t="s">
        <v>441</v>
      </c>
      <c r="D553" s="148" t="s">
        <v>437</v>
      </c>
      <c r="E553" s="148">
        <v>3510</v>
      </c>
      <c r="F553" s="169"/>
      <c r="G553" s="131">
        <f t="shared" si="2"/>
        <v>0</v>
      </c>
      <c r="H553" s="169"/>
    </row>
    <row r="554" spans="1:8" ht="25.5" hidden="1">
      <c r="A554" s="235" t="s">
        <v>544</v>
      </c>
      <c r="B554" s="175"/>
      <c r="C554" s="147" t="s">
        <v>442</v>
      </c>
      <c r="D554" s="148" t="s">
        <v>437</v>
      </c>
      <c r="E554" s="148">
        <f>7*15+7*5+7*15</f>
        <v>245</v>
      </c>
      <c r="F554" s="169"/>
      <c r="G554" s="131">
        <f t="shared" si="2"/>
        <v>0</v>
      </c>
      <c r="H554" s="169"/>
    </row>
    <row r="555" spans="1:8" hidden="1">
      <c r="A555" s="235" t="s">
        <v>544</v>
      </c>
      <c r="B555" s="175"/>
      <c r="C555" s="147" t="s">
        <v>443</v>
      </c>
      <c r="D555" s="148" t="s">
        <v>437</v>
      </c>
      <c r="E555" s="148">
        <v>300</v>
      </c>
      <c r="F555" s="169"/>
      <c r="G555" s="131">
        <f t="shared" si="2"/>
        <v>0</v>
      </c>
      <c r="H555" s="169"/>
    </row>
    <row r="556" spans="1:8" ht="25.5" hidden="1">
      <c r="A556" s="235" t="s">
        <v>544</v>
      </c>
      <c r="B556" s="175"/>
      <c r="C556" s="147" t="s">
        <v>444</v>
      </c>
      <c r="D556" s="148" t="s">
        <v>437</v>
      </c>
      <c r="E556" s="148">
        <f>7*25*2</f>
        <v>350</v>
      </c>
      <c r="F556" s="169"/>
      <c r="G556" s="131">
        <f t="shared" si="2"/>
        <v>0</v>
      </c>
      <c r="H556" s="169"/>
    </row>
    <row r="557" spans="1:8" hidden="1">
      <c r="A557" s="235" t="s">
        <v>544</v>
      </c>
      <c r="B557" s="175"/>
      <c r="C557" s="147" t="s">
        <v>445</v>
      </c>
      <c r="D557" s="148" t="s">
        <v>437</v>
      </c>
      <c r="E557" s="148">
        <f>7*10</f>
        <v>70</v>
      </c>
      <c r="F557" s="169"/>
      <c r="G557" s="131">
        <f t="shared" si="2"/>
        <v>0</v>
      </c>
      <c r="H557" s="169"/>
    </row>
    <row r="558" spans="1:8" ht="38.25" hidden="1">
      <c r="A558" s="235" t="s">
        <v>544</v>
      </c>
      <c r="B558" s="175"/>
      <c r="C558" s="147" t="s">
        <v>446</v>
      </c>
      <c r="D558" s="148" t="s">
        <v>437</v>
      </c>
      <c r="E558" s="148">
        <f>7*35</f>
        <v>245</v>
      </c>
      <c r="F558" s="169"/>
      <c r="G558" s="131">
        <f t="shared" si="2"/>
        <v>0</v>
      </c>
      <c r="H558" s="169"/>
    </row>
    <row r="559" spans="1:8" hidden="1">
      <c r="A559" s="235" t="s">
        <v>544</v>
      </c>
      <c r="B559" s="175"/>
      <c r="C559" s="147" t="s">
        <v>447</v>
      </c>
      <c r="D559" s="148" t="s">
        <v>437</v>
      </c>
      <c r="E559" s="148">
        <f>7*25</f>
        <v>175</v>
      </c>
      <c r="F559" s="169"/>
      <c r="G559" s="131">
        <f t="shared" si="2"/>
        <v>0</v>
      </c>
      <c r="H559" s="169"/>
    </row>
    <row r="560" spans="1:8" hidden="1">
      <c r="A560" s="235" t="s">
        <v>544</v>
      </c>
      <c r="B560" s="146" t="s">
        <v>380</v>
      </c>
      <c r="C560" s="147"/>
      <c r="D560" s="148"/>
      <c r="E560" s="148"/>
      <c r="F560" s="149"/>
      <c r="G560" s="149"/>
      <c r="H560" s="149"/>
    </row>
    <row r="561" spans="1:8" hidden="1">
      <c r="A561" s="235" t="s">
        <v>544</v>
      </c>
      <c r="B561" s="146" t="s">
        <v>380</v>
      </c>
      <c r="C561" s="147"/>
      <c r="D561" s="148"/>
      <c r="E561" s="148"/>
      <c r="F561" s="149"/>
      <c r="G561" s="149"/>
      <c r="H561" s="149"/>
    </row>
    <row r="562" spans="1:8" hidden="1">
      <c r="A562" s="235" t="s">
        <v>544</v>
      </c>
      <c r="B562" s="146" t="s">
        <v>448</v>
      </c>
      <c r="C562" s="172" t="s">
        <v>449</v>
      </c>
      <c r="D562" s="148"/>
      <c r="E562" s="148"/>
      <c r="F562" s="149"/>
      <c r="G562" s="149"/>
      <c r="H562" s="149"/>
    </row>
    <row r="563" spans="1:8" hidden="1">
      <c r="A563" s="235" t="s">
        <v>544</v>
      </c>
      <c r="B563" s="146" t="s">
        <v>380</v>
      </c>
      <c r="C563" s="147"/>
      <c r="D563" s="148"/>
      <c r="E563" s="148"/>
      <c r="F563" s="149"/>
      <c r="G563" s="149"/>
      <c r="H563" s="149"/>
    </row>
    <row r="564" spans="1:8" ht="102" hidden="1">
      <c r="A564" s="235" t="s">
        <v>544</v>
      </c>
      <c r="B564" s="170">
        <v>1</v>
      </c>
      <c r="C564" s="147" t="s">
        <v>450</v>
      </c>
      <c r="D564" s="148" t="s">
        <v>451</v>
      </c>
      <c r="E564" s="148">
        <f>7*75</f>
        <v>525</v>
      </c>
      <c r="F564" s="169"/>
      <c r="G564" s="131">
        <f>$E564*F564</f>
        <v>0</v>
      </c>
      <c r="H564" s="169"/>
    </row>
    <row r="565" spans="1:8" hidden="1">
      <c r="A565" s="235" t="s">
        <v>544</v>
      </c>
      <c r="B565" s="146" t="s">
        <v>380</v>
      </c>
      <c r="C565" s="147"/>
      <c r="D565" s="148"/>
      <c r="E565" s="148"/>
      <c r="F565" s="149"/>
      <c r="G565" s="149"/>
      <c r="H565" s="149"/>
    </row>
    <row r="566" spans="1:8" ht="114.75" hidden="1">
      <c r="A566" s="235" t="s">
        <v>544</v>
      </c>
      <c r="B566" s="170">
        <f>+B564+1</f>
        <v>2</v>
      </c>
      <c r="C566" s="147" t="s">
        <v>452</v>
      </c>
      <c r="D566" s="148" t="s">
        <v>451</v>
      </c>
      <c r="E566" s="148">
        <f>7*85</f>
        <v>595</v>
      </c>
      <c r="F566" s="169"/>
      <c r="G566" s="131">
        <f>$E566*F566</f>
        <v>0</v>
      </c>
      <c r="H566" s="169"/>
    </row>
    <row r="567" spans="1:8" hidden="1">
      <c r="A567" s="235" t="s">
        <v>544</v>
      </c>
      <c r="B567" s="146" t="s">
        <v>380</v>
      </c>
      <c r="C567" s="147"/>
      <c r="D567" s="148"/>
      <c r="E567" s="148"/>
      <c r="F567" s="149"/>
      <c r="G567" s="149"/>
      <c r="H567" s="149"/>
    </row>
    <row r="568" spans="1:8" ht="25.5" hidden="1">
      <c r="A568" s="235" t="s">
        <v>544</v>
      </c>
      <c r="B568" s="170">
        <f>+B566+1</f>
        <v>3</v>
      </c>
      <c r="C568" s="147" t="s">
        <v>453</v>
      </c>
      <c r="D568" s="148"/>
      <c r="E568" s="148"/>
      <c r="F568" s="149"/>
      <c r="G568" s="149"/>
      <c r="H568" s="149"/>
    </row>
    <row r="569" spans="1:8" hidden="1">
      <c r="A569" s="235" t="s">
        <v>544</v>
      </c>
      <c r="B569" s="175"/>
      <c r="C569" s="147" t="s">
        <v>454</v>
      </c>
      <c r="D569" s="148" t="s">
        <v>19</v>
      </c>
      <c r="E569" s="148">
        <v>7</v>
      </c>
      <c r="F569" s="169"/>
      <c r="G569" s="131">
        <f>$E569*F569</f>
        <v>0</v>
      </c>
      <c r="H569" s="169"/>
    </row>
    <row r="570" spans="1:8" hidden="1">
      <c r="A570" s="235" t="s">
        <v>544</v>
      </c>
      <c r="B570" s="175"/>
      <c r="C570" s="147" t="s">
        <v>455</v>
      </c>
      <c r="D570" s="148" t="s">
        <v>19</v>
      </c>
      <c r="E570" s="148">
        <v>7</v>
      </c>
      <c r="F570" s="169"/>
      <c r="G570" s="131">
        <f>$E570*F570</f>
        <v>0</v>
      </c>
      <c r="H570" s="169"/>
    </row>
    <row r="571" spans="1:8" hidden="1">
      <c r="A571" s="235" t="s">
        <v>544</v>
      </c>
      <c r="B571" s="175"/>
      <c r="C571" s="147" t="s">
        <v>456</v>
      </c>
      <c r="D571" s="148" t="s">
        <v>19</v>
      </c>
      <c r="E571" s="148">
        <v>7</v>
      </c>
      <c r="F571" s="169"/>
      <c r="G571" s="131">
        <f>$E571*F571</f>
        <v>0</v>
      </c>
      <c r="H571" s="169"/>
    </row>
    <row r="572" spans="1:8" hidden="1">
      <c r="A572" s="235" t="s">
        <v>544</v>
      </c>
      <c r="B572" s="175"/>
      <c r="C572" s="147" t="s">
        <v>457</v>
      </c>
      <c r="D572" s="148" t="s">
        <v>19</v>
      </c>
      <c r="E572" s="148">
        <v>7</v>
      </c>
      <c r="F572" s="169"/>
      <c r="G572" s="131">
        <f>$E572*F572</f>
        <v>0</v>
      </c>
      <c r="H572" s="169"/>
    </row>
    <row r="573" spans="1:8" hidden="1">
      <c r="A573" s="235" t="s">
        <v>544</v>
      </c>
      <c r="B573" s="146" t="s">
        <v>380</v>
      </c>
      <c r="C573" s="147"/>
      <c r="D573" s="148"/>
      <c r="E573" s="148"/>
      <c r="F573" s="149"/>
      <c r="G573" s="149"/>
      <c r="H573" s="149"/>
    </row>
    <row r="574" spans="1:8" ht="76.5" hidden="1">
      <c r="A574" s="235" t="s">
        <v>544</v>
      </c>
      <c r="B574" s="170">
        <f>+B568+1</f>
        <v>4</v>
      </c>
      <c r="C574" s="147" t="s">
        <v>458</v>
      </c>
      <c r="D574" s="148" t="s">
        <v>19</v>
      </c>
      <c r="E574" s="148">
        <f>7*5</f>
        <v>35</v>
      </c>
      <c r="F574" s="169"/>
      <c r="G574" s="131">
        <f>$E574*F574</f>
        <v>0</v>
      </c>
      <c r="H574" s="169"/>
    </row>
    <row r="575" spans="1:8" hidden="1">
      <c r="A575" s="235" t="s">
        <v>544</v>
      </c>
      <c r="B575" s="146" t="s">
        <v>380</v>
      </c>
      <c r="C575" s="147"/>
      <c r="D575" s="148"/>
      <c r="E575" s="148"/>
      <c r="F575" s="149"/>
      <c r="G575" s="149"/>
      <c r="H575" s="149"/>
    </row>
    <row r="576" spans="1:8" ht="63.75" hidden="1">
      <c r="A576" s="235" t="s">
        <v>544</v>
      </c>
      <c r="B576" s="170">
        <f>+B574+1</f>
        <v>5</v>
      </c>
      <c r="C576" s="147" t="s">
        <v>459</v>
      </c>
      <c r="D576" s="148" t="s">
        <v>375</v>
      </c>
      <c r="E576" s="148">
        <v>1</v>
      </c>
      <c r="F576" s="169"/>
      <c r="G576" s="131">
        <f>$E576*F576</f>
        <v>0</v>
      </c>
      <c r="H576" s="169"/>
    </row>
    <row r="577" spans="1:8" hidden="1">
      <c r="A577" s="235" t="s">
        <v>544</v>
      </c>
      <c r="B577" s="146" t="s">
        <v>380</v>
      </c>
      <c r="C577" s="147"/>
      <c r="D577" s="148"/>
      <c r="E577" s="148"/>
      <c r="F577" s="149"/>
      <c r="G577" s="149"/>
      <c r="H577" s="149"/>
    </row>
    <row r="578" spans="1:8" ht="63.75" hidden="1">
      <c r="A578" s="235" t="s">
        <v>544</v>
      </c>
      <c r="B578" s="170">
        <f>+B576+1</f>
        <v>6</v>
      </c>
      <c r="C578" s="147" t="s">
        <v>460</v>
      </c>
      <c r="D578" s="148" t="s">
        <v>375</v>
      </c>
      <c r="E578" s="148">
        <v>7</v>
      </c>
      <c r="F578" s="169"/>
      <c r="G578" s="131">
        <f>$E578*F578</f>
        <v>0</v>
      </c>
      <c r="H578" s="169"/>
    </row>
    <row r="579" spans="1:8" hidden="1">
      <c r="A579" s="235" t="s">
        <v>544</v>
      </c>
      <c r="B579" s="146" t="s">
        <v>380</v>
      </c>
      <c r="C579" s="147"/>
      <c r="D579" s="148"/>
      <c r="E579" s="148"/>
      <c r="F579" s="149"/>
      <c r="G579" s="149"/>
      <c r="H579" s="149"/>
    </row>
    <row r="580" spans="1:8" hidden="1">
      <c r="A580" s="235" t="s">
        <v>544</v>
      </c>
      <c r="B580" s="170">
        <f>+B578+1</f>
        <v>7</v>
      </c>
      <c r="C580" s="147" t="s">
        <v>461</v>
      </c>
      <c r="D580" s="148" t="s">
        <v>462</v>
      </c>
      <c r="E580" s="148">
        <f>7*4</f>
        <v>28</v>
      </c>
      <c r="F580" s="169"/>
      <c r="G580" s="131">
        <f>$E580*F580</f>
        <v>0</v>
      </c>
      <c r="H580" s="169"/>
    </row>
    <row r="581" spans="1:8" hidden="1">
      <c r="A581" s="235" t="s">
        <v>544</v>
      </c>
      <c r="B581" s="167"/>
      <c r="C581" s="157"/>
      <c r="D581" s="153"/>
      <c r="E581" s="168"/>
      <c r="F581" s="154"/>
      <c r="G581" s="154"/>
      <c r="H581" s="155"/>
    </row>
    <row r="582" spans="1:8" ht="51" hidden="1">
      <c r="A582" s="235" t="s">
        <v>544</v>
      </c>
      <c r="B582" s="170">
        <f>+B580+1</f>
        <v>8</v>
      </c>
      <c r="C582" s="147" t="s">
        <v>463</v>
      </c>
      <c r="D582" s="148" t="s">
        <v>355</v>
      </c>
      <c r="E582" s="148">
        <v>7</v>
      </c>
      <c r="F582" s="169"/>
      <c r="G582" s="131">
        <f>$E582*F582</f>
        <v>0</v>
      </c>
      <c r="H582" s="169"/>
    </row>
    <row r="583" spans="1:8" hidden="1">
      <c r="A583" s="235" t="s">
        <v>544</v>
      </c>
      <c r="B583" s="167"/>
      <c r="C583" s="157"/>
      <c r="D583" s="153"/>
      <c r="E583" s="168"/>
      <c r="F583" s="154"/>
      <c r="G583" s="154"/>
      <c r="H583" s="155"/>
    </row>
    <row r="584" spans="1:8" ht="51" hidden="1">
      <c r="A584" s="235" t="s">
        <v>544</v>
      </c>
      <c r="B584" s="170">
        <f>+B582+1</f>
        <v>9</v>
      </c>
      <c r="C584" s="157" t="s">
        <v>464</v>
      </c>
      <c r="D584" s="153"/>
      <c r="E584" s="160"/>
      <c r="F584" s="154"/>
      <c r="G584" s="154" t="str">
        <f>+IF(D584&gt;0,$G584*F584,"")</f>
        <v/>
      </c>
      <c r="H584" s="155"/>
    </row>
    <row r="585" spans="1:8" hidden="1">
      <c r="A585" s="235" t="s">
        <v>544</v>
      </c>
      <c r="B585" s="175"/>
      <c r="C585" s="157" t="s">
        <v>465</v>
      </c>
      <c r="D585" s="148" t="s">
        <v>20</v>
      </c>
      <c r="E585" s="160">
        <v>50</v>
      </c>
      <c r="F585" s="154"/>
      <c r="G585" s="131">
        <f>$E585*F585</f>
        <v>0</v>
      </c>
      <c r="H585" s="155"/>
    </row>
    <row r="586" spans="1:8" hidden="1">
      <c r="A586" s="235" t="s">
        <v>544</v>
      </c>
      <c r="B586" s="175"/>
      <c r="C586" s="157" t="s">
        <v>466</v>
      </c>
      <c r="D586" s="148" t="s">
        <v>20</v>
      </c>
      <c r="E586" s="160">
        <v>50</v>
      </c>
      <c r="F586" s="154"/>
      <c r="G586" s="131">
        <f>$E586*F586</f>
        <v>0</v>
      </c>
      <c r="H586" s="155"/>
    </row>
    <row r="587" spans="1:8" hidden="1">
      <c r="A587" s="235" t="s">
        <v>544</v>
      </c>
      <c r="B587" s="175"/>
      <c r="C587" s="157" t="s">
        <v>467</v>
      </c>
      <c r="D587" s="148" t="s">
        <v>20</v>
      </c>
      <c r="E587" s="160">
        <v>50</v>
      </c>
      <c r="F587" s="154"/>
      <c r="G587" s="131">
        <f>$E587*F587</f>
        <v>0</v>
      </c>
      <c r="H587" s="155"/>
    </row>
    <row r="588" spans="1:8" hidden="1">
      <c r="A588" s="235" t="s">
        <v>544</v>
      </c>
      <c r="B588" s="175"/>
      <c r="C588" s="157" t="s">
        <v>468</v>
      </c>
      <c r="D588" s="148" t="s">
        <v>20</v>
      </c>
      <c r="E588" s="160">
        <v>50</v>
      </c>
      <c r="F588" s="154"/>
      <c r="G588" s="131">
        <f>$E588*F588</f>
        <v>0</v>
      </c>
      <c r="H588" s="155"/>
    </row>
    <row r="589" spans="1:8" hidden="1">
      <c r="A589" s="235" t="s">
        <v>544</v>
      </c>
      <c r="B589" s="161"/>
      <c r="C589" s="157"/>
      <c r="D589" s="153"/>
      <c r="E589" s="160"/>
      <c r="F589" s="154"/>
      <c r="G589" s="154" t="str">
        <f>+IF(D589&gt;0,$G589*F589,"")</f>
        <v/>
      </c>
      <c r="H589" s="155"/>
    </row>
    <row r="590" spans="1:8" ht="25.5" hidden="1">
      <c r="A590" s="235" t="s">
        <v>544</v>
      </c>
      <c r="B590" s="167">
        <f>+B584+1</f>
        <v>10</v>
      </c>
      <c r="C590" s="157" t="s">
        <v>469</v>
      </c>
      <c r="D590" s="153"/>
      <c r="E590" s="160"/>
      <c r="F590" s="154"/>
      <c r="G590" s="154"/>
      <c r="H590" s="155"/>
    </row>
    <row r="591" spans="1:8" hidden="1">
      <c r="A591" s="235" t="s">
        <v>544</v>
      </c>
      <c r="B591" s="175"/>
      <c r="C591" s="157" t="s">
        <v>470</v>
      </c>
      <c r="D591" s="148" t="s">
        <v>20</v>
      </c>
      <c r="E591" s="160">
        <v>30</v>
      </c>
      <c r="F591" s="154"/>
      <c r="G591" s="131">
        <f>$E591*F591</f>
        <v>0</v>
      </c>
      <c r="H591" s="155"/>
    </row>
    <row r="592" spans="1:8" hidden="1">
      <c r="A592" s="235" t="s">
        <v>544</v>
      </c>
      <c r="B592" s="175"/>
      <c r="C592" s="157" t="s">
        <v>471</v>
      </c>
      <c r="D592" s="148" t="s">
        <v>20</v>
      </c>
      <c r="E592" s="160">
        <v>40</v>
      </c>
      <c r="F592" s="154"/>
      <c r="G592" s="131">
        <f>$E592*F592</f>
        <v>0</v>
      </c>
      <c r="H592" s="155"/>
    </row>
    <row r="593" spans="1:8" hidden="1">
      <c r="A593" s="235" t="s">
        <v>544</v>
      </c>
      <c r="B593" s="175"/>
      <c r="C593" s="157" t="s">
        <v>472</v>
      </c>
      <c r="D593" s="148" t="s">
        <v>20</v>
      </c>
      <c r="E593" s="160">
        <v>30</v>
      </c>
      <c r="F593" s="154"/>
      <c r="G593" s="131">
        <f>$E593*F593</f>
        <v>0</v>
      </c>
      <c r="H593" s="155"/>
    </row>
    <row r="594" spans="1:8" hidden="1">
      <c r="A594" s="235" t="s">
        <v>544</v>
      </c>
      <c r="B594" s="161"/>
      <c r="C594" s="157"/>
      <c r="D594" s="153"/>
      <c r="E594" s="160"/>
      <c r="F594" s="154"/>
      <c r="G594" s="154"/>
      <c r="H594" s="155"/>
    </row>
    <row r="595" spans="1:8" ht="38.25" hidden="1">
      <c r="A595" s="235" t="s">
        <v>544</v>
      </c>
      <c r="B595" s="176">
        <f>+B590+1</f>
        <v>11</v>
      </c>
      <c r="C595" s="157" t="s">
        <v>473</v>
      </c>
      <c r="D595" s="148" t="s">
        <v>20</v>
      </c>
      <c r="E595" s="160">
        <f>7*35</f>
        <v>245</v>
      </c>
      <c r="F595" s="154"/>
      <c r="G595" s="131">
        <f>$E595*F595</f>
        <v>0</v>
      </c>
      <c r="H595" s="155"/>
    </row>
    <row r="596" spans="1:8" hidden="1">
      <c r="A596" s="235" t="s">
        <v>544</v>
      </c>
      <c r="B596" s="161"/>
      <c r="C596" s="157"/>
      <c r="D596" s="153"/>
      <c r="E596" s="160"/>
      <c r="F596" s="154"/>
      <c r="G596" s="154"/>
      <c r="H596" s="155"/>
    </row>
    <row r="597" spans="1:8" ht="25.5" hidden="1">
      <c r="A597" s="235" t="s">
        <v>544</v>
      </c>
      <c r="B597" s="176">
        <f>+B595+1</f>
        <v>12</v>
      </c>
      <c r="C597" s="157" t="s">
        <v>363</v>
      </c>
      <c r="D597" s="153" t="s">
        <v>364</v>
      </c>
      <c r="E597" s="162">
        <v>0.05</v>
      </c>
      <c r="F597" s="154">
        <f>SUM(G547:G595)</f>
        <v>0</v>
      </c>
      <c r="G597" s="131">
        <f>$E597*F597</f>
        <v>0</v>
      </c>
      <c r="H597" s="155"/>
    </row>
    <row r="598" spans="1:8" hidden="1">
      <c r="A598" s="235" t="s">
        <v>544</v>
      </c>
      <c r="B598" s="161"/>
      <c r="C598" s="157"/>
      <c r="D598" s="153"/>
      <c r="E598" s="160"/>
      <c r="F598" s="154"/>
      <c r="G598" s="154"/>
      <c r="H598" s="155"/>
    </row>
    <row r="599" spans="1:8" hidden="1">
      <c r="A599" s="235" t="s">
        <v>544</v>
      </c>
      <c r="B599" s="171" t="s">
        <v>474</v>
      </c>
      <c r="C599" s="172" t="s">
        <v>522</v>
      </c>
      <c r="D599" s="148"/>
      <c r="E599" s="148"/>
      <c r="F599" s="149"/>
      <c r="G599" s="149"/>
      <c r="H599" s="149"/>
    </row>
    <row r="600" spans="1:8" hidden="1">
      <c r="A600" s="235" t="s">
        <v>544</v>
      </c>
      <c r="B600" s="179"/>
      <c r="C600" s="177"/>
      <c r="D600" s="180"/>
      <c r="E600" s="150"/>
      <c r="F600" s="150"/>
      <c r="G600" s="150"/>
      <c r="H600" s="150"/>
    </row>
    <row r="601" spans="1:8" ht="25.5" hidden="1">
      <c r="A601" s="235" t="s">
        <v>544</v>
      </c>
      <c r="B601" s="178">
        <v>1</v>
      </c>
      <c r="C601" s="177" t="s">
        <v>475</v>
      </c>
      <c r="D601" s="181" t="s">
        <v>19</v>
      </c>
      <c r="E601" s="160">
        <v>7</v>
      </c>
      <c r="F601" s="154"/>
      <c r="G601" s="131">
        <f>$E601*F601</f>
        <v>0</v>
      </c>
      <c r="H601" s="150"/>
    </row>
    <row r="602" spans="1:8" hidden="1">
      <c r="A602" s="235" t="s">
        <v>544</v>
      </c>
      <c r="B602" s="182"/>
      <c r="C602" s="177"/>
      <c r="D602" s="183"/>
      <c r="E602" s="150"/>
      <c r="F602" s="150"/>
      <c r="G602" s="150"/>
      <c r="H602" s="150"/>
    </row>
    <row r="603" spans="1:8" ht="25.5" hidden="1">
      <c r="A603" s="235" t="s">
        <v>544</v>
      </c>
      <c r="B603" s="178">
        <f>+B601+1</f>
        <v>2</v>
      </c>
      <c r="C603" s="177" t="s">
        <v>476</v>
      </c>
      <c r="D603" s="181" t="s">
        <v>19</v>
      </c>
      <c r="E603" s="160">
        <v>7</v>
      </c>
      <c r="F603" s="154"/>
      <c r="G603" s="131">
        <f>$E603*F603</f>
        <v>0</v>
      </c>
      <c r="H603" s="150"/>
    </row>
    <row r="604" spans="1:8" hidden="1">
      <c r="A604" s="235" t="s">
        <v>544</v>
      </c>
      <c r="B604" s="182"/>
      <c r="C604" s="177"/>
      <c r="D604" s="183"/>
      <c r="E604" s="150"/>
      <c r="F604" s="150"/>
      <c r="G604" s="150"/>
      <c r="H604" s="150"/>
    </row>
    <row r="605" spans="1:8" ht="89.25" hidden="1">
      <c r="A605" s="235" t="s">
        <v>544</v>
      </c>
      <c r="B605" s="178">
        <f>+B603+1</f>
        <v>3</v>
      </c>
      <c r="C605" s="177" t="s">
        <v>477</v>
      </c>
      <c r="D605" s="181" t="s">
        <v>20</v>
      </c>
      <c r="E605" s="160">
        <v>7</v>
      </c>
      <c r="F605" s="154"/>
      <c r="G605" s="131">
        <f>$E605*F605</f>
        <v>0</v>
      </c>
      <c r="H605" s="150"/>
    </row>
    <row r="606" spans="1:8" hidden="1">
      <c r="A606" s="235" t="s">
        <v>544</v>
      </c>
      <c r="B606" s="182"/>
      <c r="C606" s="177"/>
      <c r="D606" s="183"/>
      <c r="E606" s="150"/>
      <c r="F606" s="150"/>
      <c r="G606" s="150"/>
      <c r="H606" s="150"/>
    </row>
    <row r="607" spans="1:8" ht="38.25" hidden="1">
      <c r="A607" s="235" t="s">
        <v>544</v>
      </c>
      <c r="B607" s="178">
        <f>+B605+1</f>
        <v>4</v>
      </c>
      <c r="C607" s="184" t="s">
        <v>478</v>
      </c>
      <c r="D607" s="180" t="s">
        <v>19</v>
      </c>
      <c r="E607" s="160">
        <v>7</v>
      </c>
      <c r="F607" s="154"/>
      <c r="G607" s="131">
        <f>$E607*F607</f>
        <v>0</v>
      </c>
      <c r="H607" s="150"/>
    </row>
    <row r="608" spans="1:8" hidden="1">
      <c r="A608" s="235" t="s">
        <v>544</v>
      </c>
      <c r="B608" s="185"/>
      <c r="C608" s="184"/>
      <c r="D608" s="180"/>
      <c r="E608" s="150"/>
      <c r="F608" s="150"/>
      <c r="G608" s="150"/>
      <c r="H608" s="150"/>
    </row>
    <row r="609" spans="1:8" hidden="1">
      <c r="A609" s="235" t="s">
        <v>544</v>
      </c>
      <c r="B609" s="178">
        <f>+B607+1</f>
        <v>5</v>
      </c>
      <c r="C609" s="184" t="s">
        <v>479</v>
      </c>
      <c r="D609" s="180" t="s">
        <v>19</v>
      </c>
      <c r="E609" s="160">
        <v>7</v>
      </c>
      <c r="F609" s="154"/>
      <c r="G609" s="131">
        <f>$E609*F609</f>
        <v>0</v>
      </c>
      <c r="H609" s="150"/>
    </row>
    <row r="610" spans="1:8" hidden="1">
      <c r="A610" s="235" t="s">
        <v>544</v>
      </c>
      <c r="B610" s="185"/>
      <c r="C610" s="184"/>
      <c r="D610" s="180"/>
      <c r="E610" s="150"/>
      <c r="F610" s="150"/>
      <c r="G610" s="150"/>
      <c r="H610" s="150"/>
    </row>
    <row r="611" spans="1:8" ht="38.25" hidden="1">
      <c r="A611" s="235" t="s">
        <v>544</v>
      </c>
      <c r="B611" s="178">
        <f>+B609+1</f>
        <v>6</v>
      </c>
      <c r="C611" s="184" t="s">
        <v>480</v>
      </c>
      <c r="D611" s="180" t="s">
        <v>19</v>
      </c>
      <c r="E611" s="160">
        <v>7</v>
      </c>
      <c r="F611" s="154"/>
      <c r="G611" s="131">
        <f>$E611*F611</f>
        <v>0</v>
      </c>
      <c r="H611" s="150"/>
    </row>
    <row r="612" spans="1:8" hidden="1">
      <c r="A612" s="235" t="s">
        <v>544</v>
      </c>
      <c r="B612" s="182"/>
      <c r="C612" s="184"/>
      <c r="D612" s="180"/>
      <c r="E612" s="160"/>
      <c r="F612" s="154"/>
      <c r="G612" s="159"/>
      <c r="H612" s="150"/>
    </row>
    <row r="613" spans="1:8" ht="25.5" hidden="1">
      <c r="A613" s="235" t="s">
        <v>544</v>
      </c>
      <c r="B613" s="178">
        <f>+B611+1</f>
        <v>7</v>
      </c>
      <c r="C613" s="157" t="s">
        <v>363</v>
      </c>
      <c r="D613" s="153" t="s">
        <v>364</v>
      </c>
      <c r="E613" s="162">
        <v>0.05</v>
      </c>
      <c r="F613" s="154">
        <f>SUM(G600:G611)</f>
        <v>0</v>
      </c>
      <c r="G613" s="131">
        <f>$E613*F613</f>
        <v>0</v>
      </c>
      <c r="H613" s="186"/>
    </row>
    <row r="614" spans="1:8">
      <c r="A614" s="235" t="s">
        <v>548</v>
      </c>
      <c r="B614" s="151" t="s">
        <v>482</v>
      </c>
      <c r="C614" s="106" t="s">
        <v>483</v>
      </c>
      <c r="D614" s="164"/>
      <c r="E614" s="164"/>
      <c r="F614" s="165"/>
      <c r="G614" s="165">
        <f>SUM(G346:G613)</f>
        <v>0</v>
      </c>
      <c r="H614" s="155"/>
    </row>
    <row r="615" spans="1:8" hidden="1">
      <c r="A615" s="235" t="s">
        <v>544</v>
      </c>
      <c r="B615" s="187"/>
      <c r="C615" s="188"/>
      <c r="D615" s="189"/>
      <c r="E615" s="189"/>
      <c r="F615" s="190"/>
      <c r="G615" s="190"/>
      <c r="H615" s="191"/>
    </row>
    <row r="616" spans="1:8" hidden="1">
      <c r="A616" s="235" t="s">
        <v>544</v>
      </c>
      <c r="B616" s="120" t="s">
        <v>506</v>
      </c>
      <c r="C616" s="115" t="s">
        <v>507</v>
      </c>
      <c r="D616" s="94"/>
      <c r="E616" s="94"/>
      <c r="F616" s="94"/>
      <c r="G616" s="94"/>
    </row>
    <row r="617" spans="1:8" ht="51" hidden="1">
      <c r="A617" s="235" t="s">
        <v>544</v>
      </c>
      <c r="B617" s="192"/>
      <c r="C617" s="188" t="s">
        <v>529</v>
      </c>
      <c r="D617" s="193"/>
      <c r="E617" s="193"/>
      <c r="F617" s="110"/>
      <c r="G617" s="110"/>
    </row>
    <row r="618" spans="1:8" ht="76.5" hidden="1">
      <c r="A618" s="235" t="s">
        <v>544</v>
      </c>
      <c r="B618" s="216" t="s">
        <v>21</v>
      </c>
      <c r="C618" s="217" t="s">
        <v>534</v>
      </c>
      <c r="D618" s="218"/>
      <c r="E618" s="219"/>
      <c r="F618" s="110"/>
      <c r="G618" s="110"/>
    </row>
    <row r="619" spans="1:8" ht="51" hidden="1">
      <c r="A619" s="235" t="s">
        <v>544</v>
      </c>
      <c r="B619" s="216"/>
      <c r="C619" s="217" t="s">
        <v>484</v>
      </c>
      <c r="D619" s="218"/>
      <c r="E619" s="219"/>
      <c r="F619" s="110"/>
      <c r="G619" s="110"/>
    </row>
    <row r="620" spans="1:8" ht="63.75" hidden="1">
      <c r="A620" s="235" t="s">
        <v>544</v>
      </c>
      <c r="B620" s="216"/>
      <c r="C620" s="217" t="s">
        <v>485</v>
      </c>
      <c r="D620" s="218"/>
      <c r="E620" s="219"/>
      <c r="F620" s="110"/>
      <c r="G620" s="110"/>
    </row>
    <row r="621" spans="1:8" ht="25.5" hidden="1">
      <c r="A621" s="235" t="s">
        <v>544</v>
      </c>
      <c r="B621" s="216"/>
      <c r="C621" s="217" t="s">
        <v>486</v>
      </c>
      <c r="D621" s="218"/>
      <c r="E621" s="219"/>
      <c r="F621" s="110"/>
      <c r="G621" s="110"/>
    </row>
    <row r="622" spans="1:8" ht="25.5" hidden="1">
      <c r="A622" s="235" t="s">
        <v>544</v>
      </c>
      <c r="B622" s="216"/>
      <c r="C622" s="217" t="s">
        <v>487</v>
      </c>
      <c r="D622" s="218"/>
      <c r="E622" s="219"/>
      <c r="F622" s="110"/>
      <c r="G622" s="110"/>
    </row>
    <row r="623" spans="1:8" hidden="1">
      <c r="A623" s="235" t="s">
        <v>544</v>
      </c>
      <c r="B623" s="216"/>
      <c r="C623" s="220" t="s">
        <v>488</v>
      </c>
      <c r="D623" s="218"/>
      <c r="E623" s="219"/>
      <c r="F623" s="110"/>
      <c r="G623" s="110"/>
    </row>
    <row r="624" spans="1:8" ht="76.5" hidden="1">
      <c r="A624" s="235" t="s">
        <v>544</v>
      </c>
      <c r="B624" s="216"/>
      <c r="C624" s="217" t="s">
        <v>489</v>
      </c>
      <c r="D624" s="218"/>
      <c r="E624" s="219"/>
      <c r="F624" s="110"/>
      <c r="G624" s="110"/>
    </row>
    <row r="625" spans="1:7" hidden="1">
      <c r="A625" s="235" t="s">
        <v>544</v>
      </c>
      <c r="B625" s="216"/>
      <c r="C625" s="221"/>
      <c r="D625" s="222"/>
      <c r="E625" s="219"/>
      <c r="F625" s="110"/>
      <c r="G625" s="110"/>
    </row>
    <row r="626" spans="1:7" ht="25.5" hidden="1">
      <c r="A626" s="235" t="s">
        <v>544</v>
      </c>
      <c r="B626" s="216"/>
      <c r="C626" s="220" t="s">
        <v>490</v>
      </c>
      <c r="D626" s="222"/>
      <c r="E626" s="219"/>
      <c r="F626" s="110"/>
      <c r="G626" s="110"/>
    </row>
    <row r="627" spans="1:7" hidden="1">
      <c r="A627" s="235" t="s">
        <v>544</v>
      </c>
      <c r="B627" s="216"/>
      <c r="C627" s="221" t="s">
        <v>491</v>
      </c>
      <c r="D627" s="222"/>
      <c r="E627" s="219"/>
      <c r="F627" s="110"/>
      <c r="G627" s="110"/>
    </row>
    <row r="628" spans="1:7" hidden="1">
      <c r="A628" s="235" t="s">
        <v>544</v>
      </c>
      <c r="B628" s="216"/>
      <c r="C628" s="221" t="s">
        <v>492</v>
      </c>
      <c r="D628" s="222"/>
      <c r="E628" s="219"/>
      <c r="F628" s="110"/>
      <c r="G628" s="110"/>
    </row>
    <row r="629" spans="1:7" hidden="1">
      <c r="A629" s="235" t="s">
        <v>544</v>
      </c>
      <c r="B629" s="216"/>
      <c r="C629" s="221" t="s">
        <v>493</v>
      </c>
      <c r="D629" s="222"/>
      <c r="E629" s="219"/>
      <c r="F629" s="110"/>
      <c r="G629" s="110"/>
    </row>
    <row r="630" spans="1:7" ht="25.5" hidden="1">
      <c r="A630" s="235" t="s">
        <v>544</v>
      </c>
      <c r="B630" s="216"/>
      <c r="C630" s="221" t="s">
        <v>494</v>
      </c>
      <c r="D630" s="222"/>
      <c r="E630" s="219"/>
      <c r="F630" s="110"/>
      <c r="G630" s="110"/>
    </row>
    <row r="631" spans="1:7" hidden="1">
      <c r="A631" s="235" t="s">
        <v>544</v>
      </c>
      <c r="B631" s="216"/>
      <c r="C631" s="221" t="s">
        <v>495</v>
      </c>
      <c r="D631" s="222"/>
      <c r="E631" s="219"/>
      <c r="F631" s="110"/>
      <c r="G631" s="110"/>
    </row>
    <row r="632" spans="1:7" hidden="1">
      <c r="A632" s="235" t="s">
        <v>544</v>
      </c>
      <c r="B632" s="216"/>
      <c r="C632" s="221" t="s">
        <v>496</v>
      </c>
      <c r="D632" s="222"/>
      <c r="E632" s="219"/>
      <c r="F632" s="110"/>
      <c r="G632" s="110"/>
    </row>
    <row r="633" spans="1:7" hidden="1">
      <c r="A633" s="235" t="s">
        <v>544</v>
      </c>
      <c r="B633" s="216"/>
      <c r="C633" s="221" t="s">
        <v>497</v>
      </c>
      <c r="D633" s="222"/>
      <c r="E633" s="219"/>
      <c r="F633" s="110"/>
      <c r="G633" s="110"/>
    </row>
    <row r="634" spans="1:7" hidden="1">
      <c r="A634" s="235" t="s">
        <v>544</v>
      </c>
      <c r="B634" s="216"/>
      <c r="C634" s="221" t="s">
        <v>498</v>
      </c>
      <c r="D634" s="222"/>
      <c r="E634" s="219"/>
      <c r="F634" s="110"/>
      <c r="G634" s="110"/>
    </row>
    <row r="635" spans="1:7" hidden="1">
      <c r="A635" s="235" t="s">
        <v>544</v>
      </c>
      <c r="B635" s="216"/>
      <c r="C635" s="221"/>
      <c r="D635" s="222"/>
      <c r="E635" s="219"/>
      <c r="F635" s="110"/>
      <c r="G635" s="110"/>
    </row>
    <row r="636" spans="1:7" ht="25.5" hidden="1">
      <c r="A636" s="235" t="s">
        <v>544</v>
      </c>
      <c r="B636" s="216"/>
      <c r="C636" s="107" t="s">
        <v>535</v>
      </c>
      <c r="D636" s="222"/>
      <c r="E636" s="219"/>
      <c r="F636" s="110"/>
      <c r="G636" s="110"/>
    </row>
    <row r="637" spans="1:7" ht="25.5" hidden="1">
      <c r="A637" s="235" t="s">
        <v>544</v>
      </c>
      <c r="B637" s="216"/>
      <c r="C637" s="221" t="s">
        <v>536</v>
      </c>
      <c r="D637" s="222"/>
      <c r="E637" s="219"/>
      <c r="F637" s="110"/>
      <c r="G637" s="110"/>
    </row>
    <row r="638" spans="1:7" hidden="1">
      <c r="A638" s="235" t="s">
        <v>544</v>
      </c>
      <c r="B638" s="216"/>
      <c r="C638" s="129" t="s">
        <v>537</v>
      </c>
      <c r="D638" s="222" t="s">
        <v>508</v>
      </c>
      <c r="E638" s="219">
        <v>3</v>
      </c>
      <c r="F638" s="110"/>
      <c r="G638" s="131">
        <f>$E638*F638</f>
        <v>0</v>
      </c>
    </row>
    <row r="639" spans="1:7" hidden="1">
      <c r="A639" s="235" t="s">
        <v>544</v>
      </c>
      <c r="B639" s="216"/>
      <c r="C639" s="129" t="s">
        <v>538</v>
      </c>
      <c r="D639" s="222" t="s">
        <v>508</v>
      </c>
      <c r="E639" s="219">
        <v>1</v>
      </c>
      <c r="F639" s="110"/>
      <c r="G639" s="131">
        <f>$E639*F639</f>
        <v>0</v>
      </c>
    </row>
    <row r="640" spans="1:7" ht="102" hidden="1">
      <c r="A640" s="235" t="s">
        <v>544</v>
      </c>
      <c r="B640" s="216"/>
      <c r="C640" s="107" t="s">
        <v>539</v>
      </c>
      <c r="D640" s="222"/>
      <c r="E640" s="219"/>
      <c r="F640" s="110"/>
      <c r="G640" s="110"/>
    </row>
    <row r="641" spans="1:7" hidden="1">
      <c r="A641" s="235" t="s">
        <v>544</v>
      </c>
      <c r="B641" s="216"/>
      <c r="C641" s="129" t="s">
        <v>537</v>
      </c>
      <c r="D641" s="222" t="s">
        <v>508</v>
      </c>
      <c r="E641" s="219">
        <v>3</v>
      </c>
      <c r="F641" s="109"/>
      <c r="G641" s="131">
        <f>$E641*F641</f>
        <v>0</v>
      </c>
    </row>
    <row r="642" spans="1:7" hidden="1">
      <c r="A642" s="235" t="s">
        <v>544</v>
      </c>
      <c r="B642" s="216"/>
      <c r="C642" s="129" t="s">
        <v>538</v>
      </c>
      <c r="D642" s="222" t="s">
        <v>508</v>
      </c>
      <c r="E642" s="127" t="s">
        <v>353</v>
      </c>
      <c r="F642" s="109"/>
      <c r="G642" s="131">
        <f>$E642*F642</f>
        <v>0</v>
      </c>
    </row>
    <row r="643" spans="1:7" hidden="1">
      <c r="A643" s="235" t="s">
        <v>544</v>
      </c>
      <c r="B643" s="216"/>
      <c r="C643" s="110"/>
      <c r="D643" s="126"/>
      <c r="E643" s="127"/>
      <c r="F643" s="109"/>
      <c r="G643" s="110"/>
    </row>
    <row r="644" spans="1:7" ht="25.5" hidden="1">
      <c r="A644" s="235" t="s">
        <v>544</v>
      </c>
      <c r="B644" s="216"/>
      <c r="C644" s="223" t="s">
        <v>499</v>
      </c>
      <c r="D644" s="126"/>
      <c r="E644" s="127"/>
      <c r="F644" s="125"/>
      <c r="G644" s="125"/>
    </row>
    <row r="645" spans="1:7" ht="25.5" hidden="1">
      <c r="A645" s="235" t="s">
        <v>544</v>
      </c>
      <c r="B645" s="216"/>
      <c r="C645" s="223" t="s">
        <v>500</v>
      </c>
      <c r="D645" s="126"/>
      <c r="E645" s="127"/>
      <c r="F645" s="110"/>
      <c r="G645" s="110"/>
    </row>
    <row r="646" spans="1:7" ht="25.5" hidden="1">
      <c r="A646" s="235" t="s">
        <v>544</v>
      </c>
      <c r="B646" s="216"/>
      <c r="C646" s="107" t="s">
        <v>535</v>
      </c>
      <c r="D646" s="222" t="s">
        <v>508</v>
      </c>
      <c r="E646" s="219">
        <v>4</v>
      </c>
      <c r="F646" s="110"/>
      <c r="G646" s="131">
        <f>$E646*F646</f>
        <v>0</v>
      </c>
    </row>
    <row r="647" spans="1:7" ht="102" hidden="1">
      <c r="A647" s="235" t="s">
        <v>544</v>
      </c>
      <c r="B647" s="216"/>
      <c r="C647" s="107" t="s">
        <v>539</v>
      </c>
      <c r="D647" s="222" t="s">
        <v>508</v>
      </c>
      <c r="E647" s="219">
        <v>4</v>
      </c>
      <c r="F647" s="110"/>
      <c r="G647" s="131">
        <f>$E647*F647</f>
        <v>0</v>
      </c>
    </row>
    <row r="648" spans="1:7" hidden="1">
      <c r="A648" s="235" t="s">
        <v>544</v>
      </c>
      <c r="B648" s="216"/>
      <c r="C648" s="223"/>
      <c r="D648" s="222"/>
      <c r="E648" s="219"/>
      <c r="F648" s="110"/>
      <c r="G648" s="110"/>
    </row>
    <row r="649" spans="1:7" ht="89.25" hidden="1">
      <c r="A649" s="235" t="s">
        <v>544</v>
      </c>
      <c r="B649" s="216" t="s">
        <v>22</v>
      </c>
      <c r="C649" s="224" t="s">
        <v>540</v>
      </c>
      <c r="D649" s="123"/>
      <c r="E649" s="127"/>
      <c r="F649" s="109"/>
      <c r="G649" s="110"/>
    </row>
    <row r="650" spans="1:7" hidden="1">
      <c r="A650" s="235" t="s">
        <v>544</v>
      </c>
      <c r="B650" s="216"/>
      <c r="C650" s="220" t="s">
        <v>541</v>
      </c>
      <c r="D650" s="126"/>
      <c r="E650" s="127"/>
      <c r="F650" s="109"/>
      <c r="G650" s="110"/>
    </row>
    <row r="651" spans="1:7" ht="25.5" hidden="1">
      <c r="A651" s="235" t="s">
        <v>544</v>
      </c>
      <c r="B651" s="216"/>
      <c r="C651" s="107" t="s">
        <v>535</v>
      </c>
      <c r="D651" s="222" t="s">
        <v>508</v>
      </c>
      <c r="E651" s="225">
        <v>4</v>
      </c>
      <c r="F651" s="109"/>
      <c r="G651" s="131">
        <f>$E651*F651</f>
        <v>0</v>
      </c>
    </row>
    <row r="652" spans="1:7" ht="102" hidden="1">
      <c r="A652" s="235" t="s">
        <v>544</v>
      </c>
      <c r="B652" s="216"/>
      <c r="C652" s="107" t="s">
        <v>539</v>
      </c>
      <c r="D652" s="222" t="s">
        <v>508</v>
      </c>
      <c r="E652" s="225">
        <v>4</v>
      </c>
      <c r="F652" s="109"/>
      <c r="G652" s="131">
        <f>$E652*F652</f>
        <v>0</v>
      </c>
    </row>
    <row r="653" spans="1:7" hidden="1">
      <c r="A653" s="235" t="s">
        <v>544</v>
      </c>
      <c r="B653" s="216"/>
      <c r="C653" s="221"/>
      <c r="D653" s="222"/>
      <c r="E653" s="219"/>
      <c r="F653" s="109"/>
      <c r="G653" s="110"/>
    </row>
    <row r="654" spans="1:7" hidden="1">
      <c r="A654" s="235" t="s">
        <v>544</v>
      </c>
      <c r="B654" s="216"/>
      <c r="C654" s="221"/>
      <c r="D654" s="222"/>
      <c r="E654" s="219"/>
      <c r="F654" s="109"/>
      <c r="G654" s="110"/>
    </row>
    <row r="655" spans="1:7" ht="76.5" hidden="1">
      <c r="A655" s="235" t="s">
        <v>544</v>
      </c>
      <c r="B655" s="216" t="s">
        <v>23</v>
      </c>
      <c r="C655" s="217" t="s">
        <v>534</v>
      </c>
      <c r="D655" s="222"/>
      <c r="E655" s="219"/>
      <c r="F655" s="112"/>
      <c r="G655" s="124"/>
    </row>
    <row r="656" spans="1:7" ht="51" hidden="1">
      <c r="A656" s="235" t="s">
        <v>544</v>
      </c>
      <c r="B656" s="216"/>
      <c r="C656" s="217" t="s">
        <v>484</v>
      </c>
      <c r="D656" s="222"/>
      <c r="E656" s="219"/>
      <c r="F656" s="112"/>
      <c r="G656" s="131"/>
    </row>
    <row r="657" spans="1:7" ht="63.75" hidden="1">
      <c r="A657" s="235" t="s">
        <v>544</v>
      </c>
      <c r="B657" s="216"/>
      <c r="C657" s="217" t="s">
        <v>485</v>
      </c>
      <c r="D657" s="222"/>
      <c r="E657" s="219"/>
      <c r="F657" s="112"/>
      <c r="G657" s="124"/>
    </row>
    <row r="658" spans="1:7" ht="25.5" hidden="1">
      <c r="A658" s="235" t="s">
        <v>544</v>
      </c>
      <c r="B658" s="216"/>
      <c r="C658" s="217" t="s">
        <v>486</v>
      </c>
      <c r="D658" s="222"/>
      <c r="E658" s="219"/>
      <c r="F658" s="112"/>
      <c r="G658" s="124"/>
    </row>
    <row r="659" spans="1:7" ht="25.5" hidden="1">
      <c r="A659" s="235" t="s">
        <v>544</v>
      </c>
      <c r="B659" s="216"/>
      <c r="C659" s="217" t="s">
        <v>487</v>
      </c>
      <c r="D659" s="222"/>
      <c r="E659" s="219"/>
      <c r="F659" s="112"/>
      <c r="G659" s="124"/>
    </row>
    <row r="660" spans="1:7" hidden="1">
      <c r="A660" s="235" t="s">
        <v>544</v>
      </c>
      <c r="B660" s="216"/>
      <c r="C660" s="220" t="s">
        <v>488</v>
      </c>
      <c r="D660" s="222"/>
      <c r="E660" s="219"/>
      <c r="F660" s="112"/>
      <c r="G660" s="124"/>
    </row>
    <row r="661" spans="1:7" ht="76.5" hidden="1">
      <c r="A661" s="235" t="s">
        <v>544</v>
      </c>
      <c r="B661" s="216"/>
      <c r="C661" s="217" t="s">
        <v>489</v>
      </c>
      <c r="D661" s="222"/>
      <c r="E661" s="219"/>
      <c r="F661" s="112"/>
      <c r="G661" s="124"/>
    </row>
    <row r="662" spans="1:7" hidden="1">
      <c r="A662" s="235" t="s">
        <v>544</v>
      </c>
      <c r="B662" s="216"/>
      <c r="C662" s="221"/>
      <c r="D662" s="222"/>
      <c r="E662" s="219"/>
      <c r="F662" s="109"/>
      <c r="G662" s="110"/>
    </row>
    <row r="663" spans="1:7" ht="25.5" hidden="1">
      <c r="A663" s="235" t="s">
        <v>544</v>
      </c>
      <c r="B663" s="216"/>
      <c r="C663" s="220" t="s">
        <v>490</v>
      </c>
      <c r="D663" s="222"/>
      <c r="E663" s="219"/>
      <c r="F663" s="109"/>
      <c r="G663" s="110"/>
    </row>
    <row r="664" spans="1:7" hidden="1">
      <c r="A664" s="235" t="s">
        <v>544</v>
      </c>
      <c r="B664" s="216"/>
      <c r="C664" s="221" t="s">
        <v>491</v>
      </c>
      <c r="D664" s="222"/>
      <c r="E664" s="219"/>
      <c r="F664" s="109"/>
      <c r="G664" s="110"/>
    </row>
    <row r="665" spans="1:7" hidden="1">
      <c r="A665" s="235" t="s">
        <v>544</v>
      </c>
      <c r="B665" s="216"/>
      <c r="C665" s="221" t="s">
        <v>501</v>
      </c>
      <c r="D665" s="222"/>
      <c r="E665" s="219"/>
      <c r="F665" s="109"/>
      <c r="G665" s="110"/>
    </row>
    <row r="666" spans="1:7" hidden="1">
      <c r="A666" s="235" t="s">
        <v>544</v>
      </c>
      <c r="B666" s="216"/>
      <c r="C666" s="221" t="s">
        <v>502</v>
      </c>
      <c r="D666" s="222"/>
      <c r="E666" s="219"/>
      <c r="F666" s="109"/>
      <c r="G666" s="110"/>
    </row>
    <row r="667" spans="1:7" ht="25.5" hidden="1">
      <c r="A667" s="235" t="s">
        <v>544</v>
      </c>
      <c r="B667" s="216"/>
      <c r="C667" s="221" t="s">
        <v>494</v>
      </c>
      <c r="D667" s="222"/>
      <c r="E667" s="219"/>
      <c r="F667" s="109"/>
      <c r="G667" s="110"/>
    </row>
    <row r="668" spans="1:7" hidden="1">
      <c r="A668" s="235" t="s">
        <v>544</v>
      </c>
      <c r="B668" s="216"/>
      <c r="C668" s="221" t="s">
        <v>495</v>
      </c>
      <c r="D668" s="222"/>
      <c r="E668" s="219"/>
      <c r="F668" s="109"/>
      <c r="G668" s="110"/>
    </row>
    <row r="669" spans="1:7" hidden="1">
      <c r="A669" s="235" t="s">
        <v>544</v>
      </c>
      <c r="B669" s="216"/>
      <c r="C669" s="221" t="s">
        <v>496</v>
      </c>
      <c r="D669" s="222"/>
      <c r="E669" s="219"/>
      <c r="F669" s="109"/>
      <c r="G669" s="110"/>
    </row>
    <row r="670" spans="1:7" hidden="1">
      <c r="A670" s="235" t="s">
        <v>544</v>
      </c>
      <c r="B670" s="216"/>
      <c r="C670" s="221" t="s">
        <v>503</v>
      </c>
      <c r="D670" s="222"/>
      <c r="E670" s="219"/>
      <c r="F670" s="109"/>
      <c r="G670" s="110"/>
    </row>
    <row r="671" spans="1:7" hidden="1">
      <c r="A671" s="235" t="s">
        <v>544</v>
      </c>
      <c r="B671" s="216"/>
      <c r="C671" s="221" t="s">
        <v>504</v>
      </c>
      <c r="D671" s="222"/>
      <c r="E671" s="219"/>
      <c r="F671" s="109"/>
      <c r="G671" s="110"/>
    </row>
    <row r="672" spans="1:7" hidden="1">
      <c r="A672" s="235" t="s">
        <v>544</v>
      </c>
      <c r="B672" s="216"/>
      <c r="C672" s="221"/>
      <c r="D672" s="222"/>
      <c r="E672" s="219"/>
      <c r="F672" s="109"/>
      <c r="G672" s="110"/>
    </row>
    <row r="673" spans="1:7" ht="25.5" hidden="1">
      <c r="A673" s="235" t="s">
        <v>544</v>
      </c>
      <c r="B673" s="216"/>
      <c r="C673" s="221" t="s">
        <v>542</v>
      </c>
      <c r="D673" s="222"/>
      <c r="E673" s="219"/>
      <c r="F673" s="109"/>
      <c r="G673" s="110"/>
    </row>
    <row r="674" spans="1:7" hidden="1">
      <c r="A674" s="235" t="s">
        <v>544</v>
      </c>
      <c r="B674" s="216"/>
      <c r="C674" s="129" t="s">
        <v>537</v>
      </c>
      <c r="D674" s="126"/>
      <c r="E674" s="127"/>
      <c r="F674" s="109"/>
      <c r="G674" s="110"/>
    </row>
    <row r="675" spans="1:7" ht="25.5" hidden="1">
      <c r="A675" s="235" t="s">
        <v>544</v>
      </c>
      <c r="B675" s="216"/>
      <c r="C675" s="107" t="s">
        <v>535</v>
      </c>
      <c r="D675" s="222" t="s">
        <v>508</v>
      </c>
      <c r="E675" s="219">
        <v>3</v>
      </c>
      <c r="F675" s="109"/>
      <c r="G675" s="131">
        <f>$E675*F675</f>
        <v>0</v>
      </c>
    </row>
    <row r="676" spans="1:7" ht="102" hidden="1">
      <c r="A676" s="235" t="s">
        <v>544</v>
      </c>
      <c r="B676" s="216"/>
      <c r="C676" s="107" t="s">
        <v>539</v>
      </c>
      <c r="D676" s="222" t="s">
        <v>508</v>
      </c>
      <c r="E676" s="219">
        <v>3</v>
      </c>
      <c r="F676" s="109"/>
      <c r="G676" s="131">
        <f>$E676*F676</f>
        <v>0</v>
      </c>
    </row>
    <row r="677" spans="1:7" hidden="1">
      <c r="A677" s="235" t="s">
        <v>544</v>
      </c>
      <c r="B677" s="216"/>
      <c r="C677" s="129"/>
      <c r="D677" s="222"/>
      <c r="E677" s="219"/>
      <c r="F677" s="109"/>
      <c r="G677" s="110"/>
    </row>
    <row r="678" spans="1:7" ht="25.5" hidden="1">
      <c r="A678" s="235" t="s">
        <v>544</v>
      </c>
      <c r="B678" s="216"/>
      <c r="C678" s="223" t="s">
        <v>499</v>
      </c>
      <c r="D678" s="126"/>
      <c r="E678" s="127"/>
      <c r="F678" s="109"/>
      <c r="G678" s="110"/>
    </row>
    <row r="679" spans="1:7" ht="25.5" hidden="1">
      <c r="A679" s="235" t="s">
        <v>544</v>
      </c>
      <c r="B679" s="216"/>
      <c r="C679" s="223" t="s">
        <v>500</v>
      </c>
      <c r="D679" s="126"/>
      <c r="E679" s="127"/>
      <c r="F679" s="109"/>
      <c r="G679" s="110"/>
    </row>
    <row r="680" spans="1:7" ht="25.5" hidden="1">
      <c r="A680" s="235" t="s">
        <v>544</v>
      </c>
      <c r="B680" s="216"/>
      <c r="C680" s="107" t="s">
        <v>535</v>
      </c>
      <c r="D680" s="222" t="s">
        <v>508</v>
      </c>
      <c r="E680" s="219">
        <v>3</v>
      </c>
      <c r="F680" s="109"/>
      <c r="G680" s="131">
        <f>$E680*F680</f>
        <v>0</v>
      </c>
    </row>
    <row r="681" spans="1:7" ht="102" hidden="1">
      <c r="A681" s="235" t="s">
        <v>544</v>
      </c>
      <c r="B681" s="216"/>
      <c r="C681" s="107" t="s">
        <v>539</v>
      </c>
      <c r="D681" s="222" t="s">
        <v>508</v>
      </c>
      <c r="E681" s="219">
        <v>3</v>
      </c>
      <c r="F681" s="109"/>
      <c r="G681" s="131">
        <f>$E681*F681</f>
        <v>0</v>
      </c>
    </row>
    <row r="682" spans="1:7" hidden="1">
      <c r="A682" s="235" t="s">
        <v>544</v>
      </c>
      <c r="B682" s="216"/>
      <c r="C682" s="221"/>
      <c r="D682" s="222"/>
      <c r="E682" s="219"/>
      <c r="F682" s="109"/>
      <c r="G682" s="110"/>
    </row>
    <row r="683" spans="1:7" ht="89.25" hidden="1">
      <c r="A683" s="235" t="s">
        <v>544</v>
      </c>
      <c r="B683" s="216" t="s">
        <v>24</v>
      </c>
      <c r="C683" s="224" t="s">
        <v>540</v>
      </c>
      <c r="D683" s="123"/>
      <c r="E683" s="127"/>
      <c r="F683" s="109"/>
      <c r="G683" s="110"/>
    </row>
    <row r="684" spans="1:7" hidden="1">
      <c r="A684" s="235" t="s">
        <v>544</v>
      </c>
      <c r="B684" s="216"/>
      <c r="C684" s="220" t="s">
        <v>541</v>
      </c>
      <c r="D684" s="222"/>
      <c r="E684" s="225"/>
      <c r="F684" s="109"/>
      <c r="G684" s="110"/>
    </row>
    <row r="685" spans="1:7" ht="25.5" hidden="1">
      <c r="A685" s="235" t="s">
        <v>544</v>
      </c>
      <c r="B685" s="216"/>
      <c r="C685" s="107" t="s">
        <v>535</v>
      </c>
      <c r="D685" s="222" t="s">
        <v>508</v>
      </c>
      <c r="E685" s="219">
        <v>3</v>
      </c>
      <c r="F685" s="109"/>
      <c r="G685" s="131">
        <f t="shared" ref="G685:G690" si="3">$E685*F685</f>
        <v>0</v>
      </c>
    </row>
    <row r="686" spans="1:7" ht="102" hidden="1">
      <c r="A686" s="235" t="s">
        <v>544</v>
      </c>
      <c r="B686" s="216"/>
      <c r="C686" s="107" t="s">
        <v>539</v>
      </c>
      <c r="D686" s="222" t="s">
        <v>508</v>
      </c>
      <c r="E686" s="219">
        <v>3</v>
      </c>
      <c r="F686" s="109"/>
      <c r="G686" s="131">
        <f t="shared" si="3"/>
        <v>0</v>
      </c>
    </row>
    <row r="687" spans="1:7" ht="76.5" hidden="1">
      <c r="A687" s="235" t="s">
        <v>544</v>
      </c>
      <c r="B687" s="216" t="s">
        <v>14</v>
      </c>
      <c r="C687" s="240" t="s">
        <v>530</v>
      </c>
      <c r="D687" s="222" t="s">
        <v>505</v>
      </c>
      <c r="E687" s="219">
        <v>7</v>
      </c>
      <c r="F687" s="121"/>
      <c r="G687" s="131">
        <f t="shared" si="3"/>
        <v>0</v>
      </c>
    </row>
    <row r="688" spans="1:7" ht="51" hidden="1">
      <c r="A688" s="235" t="s">
        <v>544</v>
      </c>
      <c r="B688" s="241" t="s">
        <v>25</v>
      </c>
      <c r="C688" s="242" t="s">
        <v>531</v>
      </c>
      <c r="D688" s="222" t="s">
        <v>505</v>
      </c>
      <c r="E688" s="219">
        <v>7</v>
      </c>
      <c r="F688" s="109"/>
      <c r="G688" s="131">
        <f t="shared" si="3"/>
        <v>0</v>
      </c>
    </row>
    <row r="689" spans="1:7" ht="51" hidden="1">
      <c r="A689" s="235" t="s">
        <v>544</v>
      </c>
      <c r="B689" s="241" t="s">
        <v>275</v>
      </c>
      <c r="C689" s="128" t="s">
        <v>543</v>
      </c>
      <c r="D689" s="222" t="s">
        <v>508</v>
      </c>
      <c r="E689" s="133">
        <v>7</v>
      </c>
      <c r="F689" s="130"/>
      <c r="G689" s="131">
        <f t="shared" si="3"/>
        <v>0</v>
      </c>
    </row>
    <row r="690" spans="1:7" ht="76.5" hidden="1">
      <c r="A690" s="235" t="s">
        <v>544</v>
      </c>
      <c r="B690" s="241" t="s">
        <v>294</v>
      </c>
      <c r="C690" s="122" t="s">
        <v>509</v>
      </c>
      <c r="D690" s="222" t="s">
        <v>508</v>
      </c>
      <c r="E690" s="134">
        <v>7</v>
      </c>
      <c r="F690" s="130"/>
      <c r="G690" s="131">
        <f t="shared" si="3"/>
        <v>0</v>
      </c>
    </row>
    <row r="691" spans="1:7" ht="76.5" hidden="1">
      <c r="A691" s="235" t="s">
        <v>544</v>
      </c>
      <c r="B691" s="241" t="s">
        <v>532</v>
      </c>
      <c r="C691" s="128" t="s">
        <v>510</v>
      </c>
      <c r="D691" s="135"/>
      <c r="E691" s="134"/>
      <c r="F691" s="132"/>
      <c r="G691" s="131"/>
    </row>
    <row r="692" spans="1:7" hidden="1">
      <c r="A692" s="235" t="s">
        <v>544</v>
      </c>
      <c r="B692" s="216"/>
      <c r="C692" s="136" t="s">
        <v>511</v>
      </c>
      <c r="D692" s="123" t="s">
        <v>451</v>
      </c>
      <c r="E692" s="137">
        <v>5</v>
      </c>
      <c r="F692" s="130"/>
      <c r="G692" s="131">
        <f>$E692*F692</f>
        <v>0</v>
      </c>
    </row>
    <row r="693" spans="1:7" hidden="1">
      <c r="A693" s="235" t="s">
        <v>544</v>
      </c>
      <c r="B693" s="216"/>
      <c r="C693" s="136" t="s">
        <v>512</v>
      </c>
      <c r="D693" s="123" t="s">
        <v>451</v>
      </c>
      <c r="E693" s="137">
        <v>6</v>
      </c>
      <c r="F693" s="130"/>
      <c r="G693" s="131">
        <f>$E693*F693</f>
        <v>0</v>
      </c>
    </row>
    <row r="694" spans="1:7" hidden="1">
      <c r="A694" s="235" t="s">
        <v>544</v>
      </c>
      <c r="B694" s="216"/>
      <c r="C694" s="136" t="s">
        <v>513</v>
      </c>
      <c r="D694" s="123" t="s">
        <v>451</v>
      </c>
      <c r="E694" s="137">
        <v>4</v>
      </c>
      <c r="F694" s="130"/>
      <c r="G694" s="131">
        <f>$E694*F694</f>
        <v>0</v>
      </c>
    </row>
    <row r="695" spans="1:7" ht="25.5" hidden="1">
      <c r="A695" s="235" t="s">
        <v>544</v>
      </c>
      <c r="B695" s="241" t="s">
        <v>533</v>
      </c>
      <c r="C695" s="138" t="s">
        <v>514</v>
      </c>
      <c r="D695" s="222" t="s">
        <v>508</v>
      </c>
      <c r="E695" s="134">
        <v>14</v>
      </c>
      <c r="F695" s="130"/>
      <c r="G695" s="131">
        <f>$E695*F695</f>
        <v>0</v>
      </c>
    </row>
    <row r="696" spans="1:7" hidden="1">
      <c r="A696" s="235" t="s">
        <v>544</v>
      </c>
      <c r="B696" s="114" t="s">
        <v>506</v>
      </c>
      <c r="C696" s="115" t="s">
        <v>518</v>
      </c>
      <c r="D696" s="194"/>
      <c r="E696" s="194"/>
      <c r="F696" s="109"/>
      <c r="G696" s="205">
        <f>SUM(G638:G695)</f>
        <v>0</v>
      </c>
    </row>
    <row r="697" spans="1:7" hidden="1">
      <c r="A697" s="235" t="s">
        <v>544</v>
      </c>
      <c r="B697" s="192"/>
      <c r="C697" s="196"/>
      <c r="D697" s="194"/>
      <c r="E697" s="194"/>
      <c r="F697" s="109"/>
      <c r="G697" s="110"/>
    </row>
    <row r="698" spans="1:7" hidden="1">
      <c r="A698" s="235" t="s">
        <v>544</v>
      </c>
      <c r="B698" s="120" t="str">
        <f>$B$1</f>
        <v>I.</v>
      </c>
      <c r="C698" s="115" t="str">
        <f>C1</f>
        <v>GRAĐEVINSKO OBRTNIČKI RADOVI</v>
      </c>
      <c r="D698" s="113"/>
      <c r="E698" s="113"/>
      <c r="F698" s="109"/>
      <c r="G698" s="215">
        <f>G2</f>
        <v>0</v>
      </c>
    </row>
    <row r="699" spans="1:7" hidden="1">
      <c r="A699" s="235" t="s">
        <v>544</v>
      </c>
      <c r="B699" s="192" t="str">
        <f>B54</f>
        <v>1.</v>
      </c>
      <c r="C699" s="196" t="str">
        <f>C54</f>
        <v>RUŠENJE I DEMONTAŽA UKUPNO:</v>
      </c>
      <c r="D699" s="194"/>
      <c r="E699" s="194"/>
      <c r="F699" s="109"/>
      <c r="G699" s="131">
        <f>G54</f>
        <v>0</v>
      </c>
    </row>
    <row r="700" spans="1:7" hidden="1">
      <c r="A700" s="235" t="s">
        <v>544</v>
      </c>
      <c r="B700" s="192" t="str">
        <f>B69</f>
        <v>2.</v>
      </c>
      <c r="C700" s="195" t="str">
        <f>C69</f>
        <v>GIPSKARTONSKI RADOVI UKUPNO:</v>
      </c>
      <c r="D700" s="194"/>
      <c r="E700" s="194"/>
      <c r="F700" s="109"/>
      <c r="G700" s="131">
        <f>G69</f>
        <v>0</v>
      </c>
    </row>
    <row r="701" spans="1:7" hidden="1">
      <c r="A701" s="235" t="s">
        <v>544</v>
      </c>
      <c r="B701" s="192" t="str">
        <f>B116</f>
        <v>3.</v>
      </c>
      <c r="C701" s="195" t="str">
        <f>C116</f>
        <v>SOBOSLIKARSKI RADOVI UKUPNO:</v>
      </c>
      <c r="D701" s="194"/>
      <c r="E701" s="194"/>
      <c r="F701" s="109"/>
      <c r="G701" s="131">
        <f>G116</f>
        <v>0</v>
      </c>
    </row>
    <row r="702" spans="1:7" hidden="1">
      <c r="A702" s="235" t="s">
        <v>544</v>
      </c>
      <c r="B702" s="192" t="str">
        <f>B169</f>
        <v>4.</v>
      </c>
      <c r="C702" s="111" t="str">
        <f>C169</f>
        <v>PODOPOLAGAČKI RADOVI UKUPNO:</v>
      </c>
      <c r="D702" s="111"/>
      <c r="E702" s="111"/>
      <c r="F702" s="109"/>
      <c r="G702" s="131">
        <f>G169</f>
        <v>0</v>
      </c>
    </row>
    <row r="703" spans="1:7" hidden="1">
      <c r="A703" s="235" t="s">
        <v>544</v>
      </c>
      <c r="B703" s="192" t="str">
        <f>B181</f>
        <v>5.</v>
      </c>
      <c r="C703" s="139" t="str">
        <f>C181</f>
        <v>STAKLARSKI RADOVI UKUPNO</v>
      </c>
      <c r="D703" s="113"/>
      <c r="E703" s="113"/>
      <c r="F703" s="109"/>
      <c r="G703" s="131">
        <f>G181</f>
        <v>0</v>
      </c>
    </row>
    <row r="704" spans="1:7" hidden="1">
      <c r="A704" s="235" t="s">
        <v>544</v>
      </c>
      <c r="B704" s="192" t="str">
        <f>B275</f>
        <v>6.</v>
      </c>
      <c r="C704" s="197" t="str">
        <f>C275</f>
        <v>NAMJEŠTAJ PO MJERI UKUPNO</v>
      </c>
      <c r="D704" s="198"/>
      <c r="E704" s="198"/>
      <c r="F704" s="109"/>
      <c r="G704" s="131">
        <f>G275</f>
        <v>0</v>
      </c>
    </row>
    <row r="705" spans="1:8" hidden="1">
      <c r="A705" s="235" t="s">
        <v>544</v>
      </c>
      <c r="B705" s="192" t="str">
        <f>B309</f>
        <v>7.</v>
      </c>
      <c r="C705" s="140" t="str">
        <f>C309</f>
        <v>TIPSKI NAMJEŠTAJ I OPREMA UKUPNO</v>
      </c>
      <c r="D705" s="198"/>
      <c r="E705" s="198"/>
      <c r="F705" s="109"/>
      <c r="G705" s="131">
        <f>G309</f>
        <v>0</v>
      </c>
    </row>
    <row r="706" spans="1:8" hidden="1">
      <c r="A706" s="235" t="s">
        <v>544</v>
      </c>
      <c r="B706" s="192" t="str">
        <f>B340</f>
        <v>8.</v>
      </c>
      <c r="C706" s="140" t="str">
        <f>C340</f>
        <v>TEKSTILNA OPREMA UKUPNO</v>
      </c>
      <c r="D706" s="198"/>
      <c r="E706" s="198"/>
      <c r="F706" s="109"/>
      <c r="G706" s="131">
        <f>G340</f>
        <v>0</v>
      </c>
    </row>
    <row r="707" spans="1:8">
      <c r="A707" s="235" t="s">
        <v>548</v>
      </c>
      <c r="B707" s="120" t="str">
        <f>B614</f>
        <v>II.</v>
      </c>
      <c r="C707" s="108" t="str">
        <f>C614</f>
        <v xml:space="preserve">ELEKTROINSTALACIJE </v>
      </c>
      <c r="D707" s="207"/>
      <c r="E707" s="207"/>
      <c r="F707" s="109"/>
      <c r="G707" s="215">
        <f>G614</f>
        <v>0</v>
      </c>
    </row>
    <row r="708" spans="1:8" hidden="1">
      <c r="A708" s="235" t="s">
        <v>544</v>
      </c>
      <c r="B708" s="120" t="str">
        <f t="shared" ref="B708:G708" si="4">B696</f>
        <v xml:space="preserve">III. </v>
      </c>
      <c r="C708" s="108" t="str">
        <f t="shared" si="4"/>
        <v>STROJARSKE INSTALACIJE UKUPNO:</v>
      </c>
      <c r="D708" s="206"/>
      <c r="E708" s="206"/>
      <c r="F708" s="109"/>
      <c r="G708" s="215">
        <f t="shared" si="4"/>
        <v>0</v>
      </c>
      <c r="H708" s="199"/>
    </row>
    <row r="709" spans="1:8" hidden="1">
      <c r="A709" s="235" t="s">
        <v>544</v>
      </c>
      <c r="B709" s="208"/>
      <c r="C709" s="209" t="s">
        <v>515</v>
      </c>
      <c r="D709" s="210"/>
      <c r="E709" s="211"/>
      <c r="F709" s="212"/>
      <c r="G709" s="213">
        <f>G698+G707+G708</f>
        <v>0</v>
      </c>
      <c r="H709" s="214"/>
    </row>
    <row r="710" spans="1:8" hidden="1">
      <c r="A710" s="235" t="s">
        <v>544</v>
      </c>
      <c r="B710" s="228"/>
      <c r="C710" s="229"/>
      <c r="D710" s="230"/>
      <c r="E710" s="231"/>
      <c r="F710" s="232"/>
      <c r="G710" s="233"/>
      <c r="H710" s="234"/>
    </row>
    <row r="711" spans="1:8" hidden="1">
      <c r="A711" s="235" t="s">
        <v>544</v>
      </c>
      <c r="B711" s="228"/>
      <c r="C711" s="229"/>
      <c r="D711" s="230"/>
      <c r="E711" s="231"/>
      <c r="F711" s="232"/>
      <c r="G711" s="233"/>
      <c r="H711" s="234"/>
    </row>
    <row r="712" spans="1:8" hidden="1">
      <c r="A712" s="235" t="s">
        <v>544</v>
      </c>
      <c r="B712" s="228"/>
      <c r="C712" s="229"/>
      <c r="D712" s="230"/>
      <c r="E712" s="231"/>
      <c r="F712" s="232"/>
      <c r="G712" s="233"/>
      <c r="H712" s="234"/>
    </row>
    <row r="713" spans="1:8" hidden="1">
      <c r="A713" s="235" t="s">
        <v>544</v>
      </c>
      <c r="B713" s="192"/>
      <c r="C713" s="226" t="s">
        <v>519</v>
      </c>
      <c r="D713" s="198"/>
      <c r="E713" s="198"/>
      <c r="F713" s="109"/>
      <c r="G713" s="110"/>
    </row>
    <row r="714" spans="1:8" hidden="1">
      <c r="A714" s="235" t="s">
        <v>544</v>
      </c>
      <c r="B714" s="192"/>
      <c r="C714" s="227"/>
      <c r="D714" s="198"/>
      <c r="E714" s="198"/>
      <c r="F714" s="109"/>
      <c r="G714" s="110"/>
    </row>
    <row r="715" spans="1:8" hidden="1">
      <c r="A715" s="235" t="s">
        <v>544</v>
      </c>
      <c r="B715" s="192"/>
      <c r="C715" s="226" t="s">
        <v>520</v>
      </c>
      <c r="D715" s="111"/>
      <c r="E715" s="111"/>
      <c r="F715" s="109"/>
      <c r="G715" s="110"/>
    </row>
    <row r="716" spans="1:8" hidden="1">
      <c r="A716" s="235" t="s">
        <v>544</v>
      </c>
      <c r="B716" s="192"/>
      <c r="C716" s="227"/>
      <c r="D716" s="198"/>
      <c r="E716" s="194"/>
      <c r="F716" s="109"/>
      <c r="G716" s="110"/>
    </row>
    <row r="717" spans="1:8" hidden="1">
      <c r="A717" s="235" t="s">
        <v>544</v>
      </c>
      <c r="B717" s="192"/>
      <c r="C717" s="226" t="s">
        <v>521</v>
      </c>
      <c r="D717" s="198"/>
      <c r="E717" s="194"/>
      <c r="F717" s="109"/>
      <c r="G717" s="110"/>
    </row>
    <row r="718" spans="1:8" hidden="1">
      <c r="A718" s="235" t="s">
        <v>544</v>
      </c>
      <c r="B718" s="192"/>
      <c r="C718" s="107"/>
      <c r="D718" s="198"/>
      <c r="E718" s="194"/>
      <c r="F718" s="109"/>
      <c r="G718" s="110"/>
    </row>
    <row r="719" spans="1:8" hidden="1">
      <c r="A719" s="235" t="s">
        <v>544</v>
      </c>
      <c r="B719" s="192"/>
      <c r="C719" s="139"/>
      <c r="D719" s="198"/>
      <c r="E719" s="194"/>
      <c r="F719" s="109"/>
      <c r="G719" s="110"/>
    </row>
    <row r="720" spans="1:8" hidden="1">
      <c r="A720" s="235" t="s">
        <v>544</v>
      </c>
      <c r="B720" s="192"/>
      <c r="C720" s="200"/>
      <c r="D720" s="201"/>
      <c r="E720" s="202"/>
      <c r="F720" s="109"/>
      <c r="G720" s="110"/>
    </row>
    <row r="721" spans="1:7" hidden="1">
      <c r="A721" s="235" t="s">
        <v>544</v>
      </c>
      <c r="B721" s="192"/>
      <c r="C721" s="107"/>
      <c r="D721" s="198"/>
      <c r="E721" s="194"/>
      <c r="F721" s="109"/>
      <c r="G721" s="110"/>
    </row>
    <row r="722" spans="1:7" hidden="1">
      <c r="A722" s="235" t="s">
        <v>544</v>
      </c>
      <c r="B722" s="192"/>
      <c r="C722" s="107"/>
      <c r="D722" s="198"/>
      <c r="E722" s="194"/>
      <c r="F722" s="109"/>
      <c r="G722" s="110"/>
    </row>
    <row r="723" spans="1:7" hidden="1">
      <c r="A723" s="235" t="s">
        <v>544</v>
      </c>
      <c r="B723" s="192"/>
      <c r="C723" s="196"/>
      <c r="D723" s="198"/>
      <c r="E723" s="198"/>
      <c r="F723" s="109"/>
      <c r="G723" s="110"/>
    </row>
    <row r="724" spans="1:7" hidden="1">
      <c r="A724" s="235" t="s">
        <v>544</v>
      </c>
      <c r="B724" s="192"/>
      <c r="C724" s="203"/>
      <c r="D724" s="198"/>
      <c r="E724" s="198"/>
      <c r="F724" s="109"/>
      <c r="G724" s="110"/>
    </row>
    <row r="725" spans="1:7">
      <c r="B725" s="192"/>
      <c r="C725" s="139"/>
      <c r="D725" s="201"/>
      <c r="E725" s="202"/>
      <c r="F725" s="109"/>
      <c r="G725" s="110"/>
    </row>
    <row r="726" spans="1:7">
      <c r="B726" s="192"/>
      <c r="C726" s="107"/>
      <c r="D726" s="198"/>
      <c r="E726" s="194"/>
      <c r="F726" s="109"/>
      <c r="G726" s="110"/>
    </row>
    <row r="727" spans="1:7">
      <c r="B727" s="192"/>
      <c r="C727" s="107"/>
      <c r="D727" s="198"/>
      <c r="E727" s="194"/>
      <c r="F727" s="109"/>
      <c r="G727" s="110"/>
    </row>
    <row r="728" spans="1:7">
      <c r="B728" s="192"/>
      <c r="C728" s="139"/>
      <c r="D728" s="201"/>
      <c r="E728" s="202"/>
      <c r="F728" s="109"/>
      <c r="G728" s="110"/>
    </row>
    <row r="729" spans="1:7">
      <c r="B729" s="192"/>
      <c r="C729" s="196"/>
      <c r="D729" s="198"/>
      <c r="E729" s="198"/>
      <c r="F729" s="109"/>
      <c r="G729" s="110"/>
    </row>
    <row r="730" spans="1:7">
      <c r="B730" s="204"/>
      <c r="C730" s="196"/>
      <c r="D730" s="198"/>
      <c r="E730" s="198"/>
      <c r="F730" s="312"/>
      <c r="G730" s="312"/>
    </row>
    <row r="731" spans="1:7">
      <c r="B731" s="204"/>
      <c r="C731" s="110"/>
      <c r="D731" s="110"/>
      <c r="E731" s="110"/>
      <c r="F731" s="110"/>
      <c r="G731" s="110"/>
    </row>
    <row r="732" spans="1:7">
      <c r="B732" s="204"/>
      <c r="C732" s="110"/>
      <c r="D732" s="110"/>
      <c r="E732" s="110"/>
      <c r="F732" s="110"/>
      <c r="G732" s="110"/>
    </row>
    <row r="733" spans="1:7">
      <c r="B733" s="204"/>
      <c r="C733" s="110"/>
      <c r="D733" s="110"/>
      <c r="E733" s="110"/>
      <c r="F733" s="110"/>
      <c r="G733" s="110"/>
    </row>
    <row r="734" spans="1:7">
      <c r="B734" s="204"/>
      <c r="C734" s="110"/>
      <c r="D734" s="110"/>
      <c r="E734" s="110"/>
      <c r="F734" s="110"/>
      <c r="G734" s="110"/>
    </row>
    <row r="735" spans="1:7">
      <c r="B735" s="204"/>
      <c r="C735" s="110"/>
      <c r="D735" s="110"/>
      <c r="E735" s="110"/>
      <c r="F735" s="110"/>
      <c r="G735" s="110"/>
    </row>
    <row r="736" spans="1:7">
      <c r="B736" s="204"/>
      <c r="C736" s="110"/>
      <c r="D736" s="110"/>
      <c r="E736" s="110"/>
      <c r="F736" s="110"/>
      <c r="G736" s="110"/>
    </row>
  </sheetData>
  <autoFilter ref="A1:H724">
    <filterColumn colId="0">
      <filters>
        <filter val="DN INT"/>
        <filter val="DN RAS"/>
        <filter val="Z"/>
      </filters>
    </filterColumn>
  </autoFilter>
  <mergeCells count="1">
    <mergeCell ref="F730:G730"/>
  </mergeCells>
  <phoneticPr fontId="1" type="noConversion"/>
  <pageMargins left="0.74803149606299213" right="0" top="0.98425196850393704" bottom="0.98425196850393704" header="0.51181102362204722" footer="0.51181102362204722"/>
  <pageSetup paperSize="9" scale="86" orientation="portrait" r:id="rId1"/>
  <headerFooter alignWithMargins="0">
    <oddFooter>&amp;L&amp;8TROŠKOVNIK</oddFooter>
  </headerFooter>
  <rowBreaks count="2" manualBreakCount="2">
    <brk id="6" max="7" man="1"/>
    <brk id="11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Kom fin uvjeti</vt:lpstr>
      <vt:lpstr>NASLOV</vt:lpstr>
      <vt:lpstr>UVOD</vt:lpstr>
      <vt:lpstr>OPĆI UVJETI</vt:lpstr>
      <vt:lpstr>BONAVIA</vt:lpstr>
      <vt:lpstr>BONAVIA!Print_Area</vt:lpstr>
      <vt:lpstr>'Kom fin uvjeti'!Print_Area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STAMBENA GRAĐEVINA -OBITELJSKA KUĆA</dc:title>
  <dc:subject/>
  <dc:creator>MADarhitektura</dc:creator>
  <cp:keywords/>
  <dc:description/>
  <cp:lastModifiedBy>Tiziano Beletić</cp:lastModifiedBy>
  <cp:lastPrinted>2021-09-14T08:19:05Z</cp:lastPrinted>
  <dcterms:created xsi:type="dcterms:W3CDTF">2008-09-23T14:37:36Z</dcterms:created>
  <dcterms:modified xsi:type="dcterms:W3CDTF">2021-09-14T09:20:58Z</dcterms:modified>
  <cp:category/>
</cp:coreProperties>
</file>