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knezevic\Desktop\SČ 10\TENDER\Objava\"/>
    </mc:Choice>
  </mc:AlternateContent>
  <bookViews>
    <workbookView xWindow="0" yWindow="0" windowWidth="28800" windowHeight="11700"/>
  </bookViews>
  <sheets>
    <sheet name="OPCI UVJETI" sheetId="5" r:id="rId1"/>
    <sheet name="TROSKOVNIK_SC10" sheetId="1" r:id="rId2"/>
  </sheets>
  <externalReferences>
    <externalReference r:id="rId3"/>
    <externalReference r:id="rId4"/>
    <externalReference r:id="rId5"/>
    <externalReference r:id="rId6"/>
  </externalReferences>
  <definedNames>
    <definedName name="_" localSheetId="0">#REF!</definedName>
    <definedName name="_">#REF!</definedName>
    <definedName name="_xlnm._FilterDatabase" localSheetId="1" hidden="1">TROSKOVNIK_SC10!$C$2:$C$2497</definedName>
    <definedName name="_red1" localSheetId="0">#REF!</definedName>
    <definedName name="_red1">#REF!</definedName>
    <definedName name="CELIJA">#REF!</definedName>
    <definedName name="celija1">#REF!</definedName>
    <definedName name="f">[1]soboslik!#REF!</definedName>
    <definedName name="g">#REF!</definedName>
    <definedName name="h">#REF!</definedName>
    <definedName name="H_g">#REF!</definedName>
    <definedName name="I_A1">#REF!</definedName>
    <definedName name="I_A2">#REF!</definedName>
    <definedName name="I_A4">'[2]I.2 Betonski i AB radovi'!#REF!</definedName>
    <definedName name="I_B6">#REF!</definedName>
    <definedName name="I_B8">#REF!</definedName>
    <definedName name="II_A3">'[2]I.1 Zemljani radovi'!#REF!</definedName>
    <definedName name="II_A4">'[2]I.2 Betonski i AB radovi'!#REF!</definedName>
    <definedName name="II_A5">'[2]I.3 Zidarski radovi'!#REF!</definedName>
    <definedName name="II_B1">'[2]I.5 Keramičarski radovi'!#REF!</definedName>
    <definedName name="II_B2">'[2]I.6 Kamenorezački'!#REF!</definedName>
    <definedName name="II_B6">#REF!</definedName>
    <definedName name="j">#REF!</definedName>
    <definedName name="jzjj">#REF!</definedName>
    <definedName name="k_ugr">#REF!</definedName>
    <definedName name="k_ugr_CIJEVI">#REF!</definedName>
    <definedName name="k_ugr_CRPK">#REF!</definedName>
    <definedName name="k_ugr_FILT">#REF!</definedName>
    <definedName name="k_ugr_KUGLASTE">#REF!</definedName>
    <definedName name="k_ugr_LEPTIRASTE">#REF!</definedName>
    <definedName name="k_ugr_OPREMA">#REF!</definedName>
    <definedName name="k_ugr_PVC">#REF!</definedName>
    <definedName name="Kolnik_16.3.">'[3]16. Prometnice'!$G$277</definedName>
    <definedName name="NOVA">#REF!</definedName>
    <definedName name="nova1">#REF!</definedName>
    <definedName name="Odvod_16.4.">'[3]16. Prometnice'!$G$329</definedName>
    <definedName name="_xlnm.Print_Area" localSheetId="0">'OPCI UVJETI'!$B$1:$C$526</definedName>
    <definedName name="_xlnm.Print_Area" localSheetId="1">TROSKOVNIK_SC10!$B$1:$I$2522</definedName>
    <definedName name="Pripr_16.1.">'[3]16. Prometnice'!$G$66</definedName>
    <definedName name="RED">#REF!</definedName>
    <definedName name="rtrt">[1]elektr!#REF!</definedName>
    <definedName name="Sign_16.5.">'[3]16. Prometnice'!$G$408</definedName>
    <definedName name="stara">#REF!</definedName>
    <definedName name="Tecaj_Kn_EUR">#REF!</definedName>
    <definedName name="TONKA">#REF!</definedName>
    <definedName name="tz">[1]PLIN!#REF!</definedName>
    <definedName name="ujuj">#REF!</definedName>
    <definedName name="UKUPNO1">[1]ZEMLJAN!$F$10</definedName>
    <definedName name="UKUPNO10">#REF!</definedName>
    <definedName name="ukupno101">#REF!</definedName>
    <definedName name="UKUPNO11">#REF!</definedName>
    <definedName name="ukupno111">#REF!</definedName>
    <definedName name="UKUPNO12">[1]soboslik!#REF!</definedName>
    <definedName name="ukupno121">[1]soboslik!#REF!</definedName>
    <definedName name="UKUPNO13">'[1]razni '!#REF!</definedName>
    <definedName name="ukupno131">'[1]razni '!#REF!</definedName>
    <definedName name="UKUPNO14">#REF!</definedName>
    <definedName name="ukupno141">#REF!</definedName>
    <definedName name="UKUPNO15">#REF!</definedName>
    <definedName name="ukupno151">#REF!</definedName>
    <definedName name="UKUPNO16">#REF!</definedName>
    <definedName name="ukupno161">#REF!</definedName>
    <definedName name="UKUPNO17">#REF!</definedName>
    <definedName name="ukupno171">#REF!</definedName>
    <definedName name="UKUPNO18">#REF!</definedName>
    <definedName name="ukupno181">#REF!</definedName>
    <definedName name="UKUPNO19">#REF!</definedName>
    <definedName name="ukupno191">#REF!</definedName>
    <definedName name="UKUPNO2">'[4]RAZNI RADOVI'!$F$22</definedName>
    <definedName name="UKUPNO20">#REF!</definedName>
    <definedName name="ukupno201">#REF!</definedName>
    <definedName name="UKUPNO3">#REF!</definedName>
    <definedName name="ukupno31">#REF!</definedName>
    <definedName name="UKUPNO4">[1]izolacija!$F$13</definedName>
    <definedName name="UKUPNO5">'[1]oprema dvor.'!$F$28</definedName>
    <definedName name="UKUPNO6">[1]okoliš!$F$25</definedName>
    <definedName name="UKUPNO7">#REF!</definedName>
    <definedName name="ukupno71">#REF!</definedName>
    <definedName name="UKUPNO8">[1]elektr!#REF!</definedName>
    <definedName name="ukupno81">[1]elektr!#REF!</definedName>
    <definedName name="UKUPNO9">[1]PLIN!#REF!</definedName>
    <definedName name="ukupno91">[1]PLIN!#REF!</definedName>
    <definedName name="v_max">#REF!</definedName>
    <definedName name="z">#REF!</definedName>
    <definedName name="Zem_16.2.">'[3]16. Prometnice'!$G$130</definedName>
    <definedName name="zz">#REF!</definedName>
    <definedName name="zzh">'[1]razni '!#REF!</definedName>
  </definedNames>
  <calcPr calcId="162913"/>
</workbook>
</file>

<file path=xl/calcChain.xml><?xml version="1.0" encoding="utf-8"?>
<calcChain xmlns="http://schemas.openxmlformats.org/spreadsheetml/2006/main">
  <c r="H1191" i="1" l="1"/>
  <c r="H1192" i="1"/>
  <c r="H1193" i="1"/>
  <c r="H1200" i="1"/>
  <c r="H2504" i="1"/>
  <c r="H2503" i="1"/>
  <c r="H1143" i="1"/>
  <c r="H1144" i="1"/>
  <c r="H1145"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702" i="1"/>
  <c r="H1130" i="1"/>
  <c r="H1131" i="1"/>
  <c r="H1132" i="1"/>
  <c r="H1133" i="1"/>
  <c r="H1134" i="1"/>
  <c r="H1135" i="1"/>
  <c r="H1136" i="1"/>
  <c r="H1137" i="1"/>
  <c r="H1138" i="1"/>
  <c r="H1139" i="1"/>
  <c r="H1140" i="1"/>
  <c r="H1141" i="1"/>
  <c r="H1142"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29"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070"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2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1947"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7" i="1"/>
  <c r="H1908" i="1"/>
  <c r="H1909"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850" i="1"/>
  <c r="H1641" i="1"/>
  <c r="H1642" i="1"/>
  <c r="H1643" i="1"/>
  <c r="H1644" i="1"/>
  <c r="H1645" i="1"/>
  <c r="H1646" i="1"/>
  <c r="H1647" i="1"/>
  <c r="H1648" i="1"/>
  <c r="H1650" i="1"/>
  <c r="H1651" i="1"/>
  <c r="H1652" i="1"/>
  <c r="H1653" i="1"/>
  <c r="H1654" i="1"/>
  <c r="H1655" i="1"/>
  <c r="H1656" i="1"/>
  <c r="H1657" i="1"/>
  <c r="H1658" i="1"/>
  <c r="H1659" i="1"/>
  <c r="H1660" i="1"/>
  <c r="H1661" i="1"/>
  <c r="H1662" i="1"/>
  <c r="H1663" i="1"/>
  <c r="H1664" i="1"/>
  <c r="H1665" i="1"/>
  <c r="H1666" i="1"/>
  <c r="H1668" i="1"/>
  <c r="H1669" i="1"/>
  <c r="H1670" i="1"/>
  <c r="H1671" i="1"/>
  <c r="H1672" i="1"/>
  <c r="H1673" i="1"/>
  <c r="H1674" i="1"/>
  <c r="H1675" i="1"/>
  <c r="H1676" i="1"/>
  <c r="H1677" i="1"/>
  <c r="H1678" i="1"/>
  <c r="H1679" i="1"/>
  <c r="H1680" i="1"/>
  <c r="H1682" i="1"/>
  <c r="H1684" i="1"/>
  <c r="H1686" i="1"/>
  <c r="H1688" i="1"/>
  <c r="H1690" i="1"/>
  <c r="H1692" i="1"/>
  <c r="H1694" i="1"/>
  <c r="H1696" i="1"/>
  <c r="H1698" i="1"/>
  <c r="H1700" i="1"/>
  <c r="H1702" i="1"/>
  <c r="H1704" i="1"/>
  <c r="H1706" i="1"/>
  <c r="H1708" i="1"/>
  <c r="H1710"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640" i="1"/>
  <c r="H675" i="1"/>
  <c r="H672" i="1"/>
  <c r="H662" i="1"/>
  <c r="H663" i="1"/>
  <c r="H664" i="1"/>
  <c r="H665" i="1"/>
  <c r="H666" i="1"/>
  <c r="H667" i="1"/>
  <c r="H668" i="1"/>
  <c r="H669" i="1"/>
  <c r="H661" i="1"/>
  <c r="H655" i="1"/>
  <c r="H656" i="1"/>
  <c r="H657" i="1"/>
  <c r="H654" i="1"/>
  <c r="H649" i="1"/>
  <c r="H646" i="1"/>
  <c r="H638" i="1"/>
  <c r="H630" i="1"/>
  <c r="H622" i="1"/>
  <c r="H614" i="1"/>
  <c r="H606" i="1"/>
  <c r="H598" i="1"/>
  <c r="H590" i="1"/>
  <c r="H582" i="1"/>
  <c r="H574" i="1"/>
  <c r="H535" i="1"/>
  <c r="H546" i="1" s="1"/>
  <c r="H531" i="1"/>
  <c r="H522" i="1"/>
  <c r="H521" i="1"/>
  <c r="H520" i="1"/>
  <c r="H512" i="1"/>
  <c r="H507" i="1"/>
  <c r="H501" i="1"/>
  <c r="H494" i="1"/>
  <c r="H480" i="1"/>
  <c r="H481" i="1"/>
  <c r="H482" i="1"/>
  <c r="H483" i="1"/>
  <c r="H484" i="1"/>
  <c r="H479" i="1"/>
  <c r="H465" i="1"/>
  <c r="H466" i="1"/>
  <c r="H467" i="1"/>
  <c r="H468" i="1"/>
  <c r="H469" i="1"/>
  <c r="H470" i="1"/>
  <c r="H464" i="1"/>
  <c r="H455" i="1"/>
  <c r="H453" i="1"/>
  <c r="H448" i="1"/>
  <c r="H447" i="1"/>
  <c r="H443" i="1"/>
  <c r="H441" i="1"/>
  <c r="H436" i="1"/>
  <c r="H435" i="1"/>
  <c r="H433" i="1"/>
  <c r="H427" i="1"/>
  <c r="H425" i="1"/>
  <c r="H423" i="1"/>
  <c r="H421" i="1"/>
  <c r="H419" i="1"/>
  <c r="H417" i="1"/>
  <c r="H405" i="1"/>
  <c r="H404" i="1"/>
  <c r="H396" i="1"/>
  <c r="H392" i="1"/>
  <c r="H391" i="1"/>
  <c r="H385" i="1"/>
  <c r="H379" i="1"/>
  <c r="H374" i="1"/>
  <c r="H369" i="1"/>
  <c r="H364" i="1"/>
  <c r="H358" i="1"/>
  <c r="H352" i="1"/>
  <c r="H351" i="1"/>
  <c r="H342" i="1"/>
  <c r="H332" i="1"/>
  <c r="H328" i="1"/>
  <c r="H324" i="1"/>
  <c r="H320" i="1"/>
  <c r="H316" i="1"/>
  <c r="H315" i="1"/>
  <c r="H311" i="1"/>
  <c r="H307" i="1"/>
  <c r="H306" i="1"/>
  <c r="H305" i="1"/>
  <c r="H300" i="1"/>
  <c r="H281" i="1"/>
  <c r="H270" i="1"/>
  <c r="H266" i="1"/>
  <c r="H262" i="1"/>
  <c r="H261" i="1"/>
  <c r="H253" i="1"/>
  <c r="H254" i="1"/>
  <c r="H255" i="1"/>
  <c r="H252" i="1"/>
  <c r="H246" i="1"/>
  <c r="H247" i="1"/>
  <c r="H248" i="1"/>
  <c r="H245" i="1"/>
  <c r="H241" i="1"/>
  <c r="H240" i="1"/>
  <c r="H239" i="1"/>
  <c r="H235" i="1"/>
  <c r="H234" i="1"/>
  <c r="H230" i="1"/>
  <c r="H226" i="1"/>
  <c r="H222" i="1"/>
  <c r="H218" i="1"/>
  <c r="H214" i="1"/>
  <c r="H213" i="1"/>
  <c r="H212" i="1"/>
  <c r="H208" i="1"/>
  <c r="H203" i="1"/>
  <c r="H189" i="1"/>
  <c r="H188" i="1"/>
  <c r="H183" i="1"/>
  <c r="H182" i="1"/>
  <c r="H176" i="1"/>
  <c r="H175" i="1"/>
  <c r="H170" i="1"/>
  <c r="H168" i="1"/>
  <c r="H163" i="1"/>
  <c r="H162" i="1"/>
  <c r="H157" i="1"/>
  <c r="H156" i="1"/>
  <c r="H151" i="1"/>
  <c r="H150" i="1"/>
  <c r="H145" i="1"/>
  <c r="H144" i="1"/>
  <c r="H139" i="1"/>
  <c r="H138" i="1"/>
  <c r="H133" i="1"/>
  <c r="H132" i="1"/>
  <c r="H130" i="1"/>
  <c r="H129" i="1"/>
  <c r="H123" i="1"/>
  <c r="H122" i="1"/>
  <c r="H116" i="1"/>
  <c r="H115" i="1"/>
  <c r="H110" i="1"/>
  <c r="H109" i="1"/>
  <c r="H105" i="1"/>
  <c r="H91" i="1"/>
  <c r="H87" i="1"/>
  <c r="H83" i="1"/>
  <c r="H79" i="1"/>
  <c r="H75" i="1"/>
  <c r="H71" i="1"/>
  <c r="H69" i="1"/>
  <c r="H67" i="1"/>
  <c r="H65" i="1"/>
  <c r="H64" i="1"/>
  <c r="H60" i="1"/>
  <c r="H55" i="1"/>
  <c r="H49" i="1"/>
  <c r="H41" i="1"/>
  <c r="H27" i="1"/>
  <c r="H17" i="1"/>
  <c r="H14" i="1"/>
  <c r="H1618" i="1"/>
  <c r="H1617" i="1"/>
  <c r="H1613" i="1"/>
  <c r="H1602" i="1"/>
  <c r="H1603" i="1"/>
  <c r="H1604" i="1"/>
  <c r="H1605" i="1"/>
  <c r="H1606" i="1"/>
  <c r="H1607" i="1"/>
  <c r="H1608" i="1"/>
  <c r="H1609" i="1"/>
  <c r="H1601"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64" i="1"/>
  <c r="H1562" i="1"/>
  <c r="H1532" i="1"/>
  <c r="H1533" i="1"/>
  <c r="H1534" i="1"/>
  <c r="H1535" i="1"/>
  <c r="H1536" i="1"/>
  <c r="H1537" i="1"/>
  <c r="H1538" i="1"/>
  <c r="H1539" i="1"/>
  <c r="H1540" i="1"/>
  <c r="H1541" i="1"/>
  <c r="H1542" i="1"/>
  <c r="H1531" i="1"/>
  <c r="H1516" i="1"/>
  <c r="H1517" i="1"/>
  <c r="H1518" i="1"/>
  <c r="H1519" i="1"/>
  <c r="H1520" i="1"/>
  <c r="H1521" i="1"/>
  <c r="H1522" i="1"/>
  <c r="H1523" i="1"/>
  <c r="H1524" i="1"/>
  <c r="H1525" i="1"/>
  <c r="H1511" i="1"/>
  <c r="H1512" i="1"/>
  <c r="H1513" i="1"/>
  <c r="H1514" i="1"/>
  <c r="H1515" i="1"/>
  <c r="H1510"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451" i="1"/>
  <c r="H1452" i="1"/>
  <c r="H1453" i="1"/>
  <c r="H1454" i="1"/>
  <c r="H1455" i="1"/>
  <c r="H1456" i="1"/>
  <c r="H1457" i="1"/>
  <c r="H1458" i="1"/>
  <c r="H1459" i="1"/>
  <c r="H1460" i="1"/>
  <c r="H1461" i="1"/>
  <c r="H1462" i="1"/>
  <c r="H1463" i="1"/>
  <c r="H1464" i="1"/>
  <c r="H1465" i="1"/>
  <c r="H1466" i="1"/>
  <c r="H1467" i="1"/>
  <c r="H1468" i="1"/>
  <c r="H1469" i="1"/>
  <c r="H1439" i="1"/>
  <c r="H1440" i="1"/>
  <c r="H1441" i="1"/>
  <c r="H1442" i="1"/>
  <c r="H1443" i="1"/>
  <c r="H1444" i="1"/>
  <c r="H1445" i="1"/>
  <c r="H1446" i="1"/>
  <c r="H1447" i="1"/>
  <c r="H1448" i="1"/>
  <c r="H1449" i="1"/>
  <c r="H1450" i="1"/>
  <c r="H1438" i="1"/>
  <c r="H1433" i="1"/>
  <c r="H1432"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245" i="1"/>
  <c r="H1224" i="1"/>
  <c r="H1225" i="1"/>
  <c r="H1226" i="1"/>
  <c r="H1227" i="1"/>
  <c r="H1228" i="1"/>
  <c r="H1229" i="1"/>
  <c r="H1230" i="1"/>
  <c r="H1231" i="1"/>
  <c r="H1232" i="1"/>
  <c r="H1233" i="1"/>
  <c r="H1234" i="1"/>
  <c r="H1235" i="1"/>
  <c r="H1236" i="1"/>
  <c r="H1237" i="1"/>
  <c r="H1238" i="1"/>
  <c r="H1239" i="1"/>
  <c r="H1240" i="1"/>
  <c r="H1241" i="1"/>
  <c r="H1223" i="1"/>
  <c r="H1207" i="1"/>
  <c r="H1208" i="1"/>
  <c r="H1209" i="1"/>
  <c r="H1210" i="1"/>
  <c r="H1211" i="1"/>
  <c r="H1212" i="1"/>
  <c r="H1213" i="1"/>
  <c r="H1214" i="1"/>
  <c r="H1215" i="1"/>
  <c r="H1216" i="1"/>
  <c r="H1217" i="1"/>
  <c r="H1218" i="1"/>
  <c r="H1206" i="1"/>
  <c r="H1614" i="1"/>
  <c r="H1630" i="1" s="1"/>
  <c r="F1218" i="1"/>
  <c r="F1217" i="1"/>
  <c r="F1214" i="1"/>
  <c r="F1213" i="1"/>
  <c r="F1212" i="1"/>
  <c r="F1208" i="1"/>
  <c r="F1206" i="1"/>
  <c r="H294" i="1" l="1"/>
  <c r="H1369" i="1"/>
  <c r="H1625" i="1" s="1"/>
  <c r="H1619" i="1"/>
  <c r="H1631" i="1" s="1"/>
  <c r="H1502" i="1"/>
  <c r="H1626" i="1" s="1"/>
  <c r="H1527" i="1"/>
  <c r="H1627" i="1" s="1"/>
  <c r="H1242" i="1"/>
  <c r="H1624" i="1" s="1"/>
  <c r="H1598" i="1"/>
  <c r="H1628" i="1" s="1"/>
  <c r="H1610" i="1"/>
  <c r="H1629" i="1" s="1"/>
  <c r="H1219" i="1"/>
  <c r="H2469" i="1" l="1"/>
  <c r="H2468" i="1"/>
  <c r="H2463" i="1"/>
  <c r="H2462" i="1"/>
  <c r="H2461" i="1"/>
  <c r="H2455" i="1"/>
  <c r="H2454" i="1"/>
  <c r="H2453" i="1"/>
  <c r="H2447" i="1"/>
  <c r="H2446" i="1"/>
  <c r="H2441" i="1"/>
  <c r="H2437" i="1"/>
  <c r="H2433" i="1"/>
  <c r="H2429" i="1"/>
  <c r="H2425" i="1"/>
  <c r="H2421" i="1"/>
  <c r="H2417" i="1"/>
  <c r="H2413" i="1"/>
  <c r="H2409" i="1"/>
  <c r="H2405" i="1"/>
  <c r="H2401" i="1"/>
  <c r="H2397" i="1"/>
  <c r="H2393" i="1"/>
  <c r="H2389" i="1"/>
  <c r="H2385" i="1"/>
  <c r="H2381" i="1"/>
  <c r="H2377" i="1"/>
  <c r="H2373" i="1"/>
  <c r="H2060" i="1" l="1"/>
  <c r="D2479" i="1"/>
  <c r="B1633" i="1"/>
  <c r="B2479" i="1" s="1"/>
  <c r="B1629" i="1"/>
  <c r="B1628" i="1"/>
  <c r="B1627" i="1"/>
  <c r="B1626" i="1"/>
  <c r="B1625" i="1"/>
  <c r="B1624" i="1"/>
  <c r="B1623" i="1"/>
  <c r="H1623" i="1" l="1"/>
  <c r="H1633" i="1" l="1"/>
  <c r="H2479" i="1" s="1"/>
  <c r="D2483" i="1" l="1"/>
  <c r="D2482" i="1"/>
  <c r="D2481" i="1"/>
  <c r="D2480" i="1"/>
  <c r="D2478" i="1"/>
  <c r="D2477" i="1"/>
  <c r="D2476" i="1"/>
  <c r="B2471" i="1"/>
  <c r="B2483" i="1" s="1"/>
  <c r="B2366" i="1"/>
  <c r="B2482" i="1" s="1"/>
  <c r="B1937" i="1"/>
  <c r="B2480" i="1" s="1"/>
  <c r="B696" i="1"/>
  <c r="B2476" i="1" s="1"/>
  <c r="F1910" i="1"/>
  <c r="H1910" i="1" s="1"/>
  <c r="F1906" i="1"/>
  <c r="H1906" i="1" s="1"/>
  <c r="H1849" i="1"/>
  <c r="F1705" i="1"/>
  <c r="H1705" i="1" s="1"/>
  <c r="F1697" i="1"/>
  <c r="H1697" i="1" s="1"/>
  <c r="F1689" i="1"/>
  <c r="H1689" i="1" s="1"/>
  <c r="F1681" i="1"/>
  <c r="H1681" i="1" s="1"/>
  <c r="F1667" i="1"/>
  <c r="H1667" i="1" s="1"/>
  <c r="F1649" i="1"/>
  <c r="H1649" i="1" s="1"/>
  <c r="F1685" i="1" l="1"/>
  <c r="H1685" i="1" s="1"/>
  <c r="F1701" i="1"/>
  <c r="H1701" i="1" s="1"/>
  <c r="F1683" i="1"/>
  <c r="H1683" i="1" s="1"/>
  <c r="F1699" i="1"/>
  <c r="H1699" i="1" s="1"/>
  <c r="F1691" i="1"/>
  <c r="H1691" i="1" s="1"/>
  <c r="F1707" i="1"/>
  <c r="H1707" i="1" s="1"/>
  <c r="F1693" i="1"/>
  <c r="H1693" i="1" s="1"/>
  <c r="F1709" i="1"/>
  <c r="H1709" i="1" s="1"/>
  <c r="F1687" i="1"/>
  <c r="H1687" i="1" s="1"/>
  <c r="F1695" i="1"/>
  <c r="H1695" i="1" s="1"/>
  <c r="F1703" i="1"/>
  <c r="H1703" i="1" s="1"/>
  <c r="F1711" i="1"/>
  <c r="H1711" i="1" s="1"/>
  <c r="H1937" i="1" l="1"/>
  <c r="H2480" i="1" s="1"/>
  <c r="B2062" i="1" l="1"/>
  <c r="B2481" i="1" s="1"/>
  <c r="B1200" i="1"/>
  <c r="B2478" i="1" s="1"/>
  <c r="B1123" i="1"/>
  <c r="B2477" i="1" s="1"/>
  <c r="H1123" i="1" l="1"/>
  <c r="H2477" i="1" s="1"/>
  <c r="H2478" i="1" l="1"/>
  <c r="H2366" i="1" l="1"/>
  <c r="H2482" i="1" s="1"/>
  <c r="H2471" i="1" l="1"/>
  <c r="H2483" i="1" s="1"/>
  <c r="H2022" i="1"/>
  <c r="H2062" i="1" l="1"/>
  <c r="H2481" i="1" s="1"/>
  <c r="F195" i="1" l="1"/>
  <c r="H195" i="1" s="1"/>
  <c r="F454" i="1" l="1"/>
  <c r="H454" i="1" s="1"/>
  <c r="F95" i="1"/>
  <c r="H95" i="1" s="1"/>
  <c r="F442" i="1"/>
  <c r="H442" i="1" s="1"/>
  <c r="F434" i="1"/>
  <c r="H434" i="1" s="1"/>
  <c r="F426" i="1"/>
  <c r="H426" i="1" s="1"/>
  <c r="F422" i="1"/>
  <c r="H422" i="1" s="1"/>
  <c r="F418" i="1"/>
  <c r="H418" i="1" s="1"/>
  <c r="H677" i="1" l="1"/>
  <c r="H472" i="1" l="1"/>
  <c r="H690" i="1" s="1"/>
  <c r="H486" i="1"/>
  <c r="H458" i="1" l="1"/>
  <c r="D472" i="1" l="1"/>
  <c r="D690" i="1" s="1"/>
  <c r="B472" i="1"/>
  <c r="B690" i="1" s="1"/>
  <c r="H525" i="1" l="1"/>
  <c r="H344" i="1" l="1"/>
  <c r="H407" i="1" l="1"/>
  <c r="H335" i="1" l="1"/>
  <c r="H197" i="1" l="1"/>
  <c r="H97" i="1"/>
  <c r="H43" i="1"/>
  <c r="H682" i="1" s="1"/>
  <c r="D43" i="1" l="1"/>
  <c r="D682" i="1" s="1"/>
  <c r="B43" i="1"/>
  <c r="B682" i="1" s="1"/>
  <c r="H19" i="1" l="1"/>
  <c r="D677" i="1" l="1"/>
  <c r="D694" i="1" s="1"/>
  <c r="B677" i="1"/>
  <c r="B694" i="1" s="1"/>
  <c r="D546" i="1"/>
  <c r="D693" i="1" s="1"/>
  <c r="B546" i="1"/>
  <c r="B693" i="1" s="1"/>
  <c r="D525" i="1"/>
  <c r="D692" i="1" s="1"/>
  <c r="B525" i="1"/>
  <c r="B692" i="1" s="1"/>
  <c r="D486" i="1" l="1"/>
  <c r="D691" i="1" s="1"/>
  <c r="B486" i="1"/>
  <c r="B691" i="1" s="1"/>
  <c r="H691" i="1" l="1"/>
  <c r="H692" i="1"/>
  <c r="H694" i="1" l="1"/>
  <c r="H693" i="1"/>
  <c r="D458" i="1" l="1"/>
  <c r="D689" i="1" s="1"/>
  <c r="B458" i="1"/>
  <c r="B689" i="1" s="1"/>
  <c r="D407" i="1"/>
  <c r="D688" i="1" s="1"/>
  <c r="B407" i="1"/>
  <c r="B688" i="1" s="1"/>
  <c r="H687" i="1"/>
  <c r="D344" i="1"/>
  <c r="D687" i="1" s="1"/>
  <c r="B344" i="1"/>
  <c r="B687" i="1" s="1"/>
  <c r="H689" i="1" l="1"/>
  <c r="H688" i="1"/>
  <c r="D335" i="1" l="1"/>
  <c r="D686" i="1" s="1"/>
  <c r="B335" i="1"/>
  <c r="B686" i="1" s="1"/>
  <c r="D294" i="1"/>
  <c r="D685" i="1" s="1"/>
  <c r="B294" i="1"/>
  <c r="B685" i="1" s="1"/>
  <c r="D197" i="1"/>
  <c r="D684" i="1" s="1"/>
  <c r="B197" i="1"/>
  <c r="B684" i="1" s="1"/>
  <c r="D97" i="1"/>
  <c r="D683" i="1" s="1"/>
  <c r="B97" i="1"/>
  <c r="B683" i="1" s="1"/>
  <c r="H681" i="1"/>
  <c r="D19" i="1"/>
  <c r="D681" i="1" s="1"/>
  <c r="B19" i="1"/>
  <c r="H2519" i="1" l="1"/>
  <c r="H2518" i="1"/>
  <c r="B681" i="1"/>
  <c r="H2517" i="1" s="1"/>
  <c r="H2502" i="1"/>
  <c r="H2500" i="1"/>
  <c r="H2501" i="1"/>
  <c r="H2497" i="1"/>
  <c r="H2493" i="1"/>
  <c r="H2489" i="1"/>
  <c r="H2512" i="1"/>
  <c r="H2496" i="1"/>
  <c r="H2492" i="1"/>
  <c r="H2488" i="1"/>
  <c r="H2511" i="1"/>
  <c r="H2507" i="1"/>
  <c r="H2499" i="1"/>
  <c r="H2495" i="1"/>
  <c r="H2491" i="1"/>
  <c r="H2514" i="1"/>
  <c r="H2510" i="1"/>
  <c r="H2506" i="1"/>
  <c r="H2498" i="1"/>
  <c r="H2494" i="1"/>
  <c r="H2490" i="1"/>
  <c r="H2513" i="1"/>
  <c r="H2509" i="1"/>
  <c r="H2508" i="1"/>
  <c r="H686" i="1"/>
  <c r="H684" i="1"/>
  <c r="H683" i="1"/>
  <c r="H2516" i="1" l="1"/>
  <c r="H2520" i="1"/>
  <c r="H685" i="1"/>
  <c r="H696" i="1" s="1"/>
  <c r="H2476" i="1" s="1"/>
  <c r="H2484" i="1" s="1"/>
  <c r="H2522" i="1" l="1"/>
</calcChain>
</file>

<file path=xl/sharedStrings.xml><?xml version="1.0" encoding="utf-8"?>
<sst xmlns="http://schemas.openxmlformats.org/spreadsheetml/2006/main" count="7211" uniqueCount="2608">
  <si>
    <t>Tip radova</t>
  </si>
  <si>
    <t>Red. 
br.</t>
  </si>
  <si>
    <t>Opis</t>
  </si>
  <si>
    <t>Jed. mjere</t>
  </si>
  <si>
    <t>Količina</t>
  </si>
  <si>
    <t>Jedinična cijena</t>
  </si>
  <si>
    <t>Ukupno</t>
  </si>
  <si>
    <t>Napomena</t>
  </si>
  <si>
    <t>PRIPREMNI RADOVI</t>
  </si>
  <si>
    <t>UKUPNO kn</t>
  </si>
  <si>
    <t>=</t>
  </si>
  <si>
    <t>Troškovi organizacije i pripreme gradilišta:
- pristupni putevi, komunikacije, zaštita okolnih objekata, gradilišna voda, struja i sl.
- gradilišna mehanizacija i sl.</t>
  </si>
  <si>
    <t>pauš.</t>
  </si>
  <si>
    <t>Izrada elaborata iskolčenja građevine. Iskolčenje objekta, na osnovi podataka iz projektnog elaborata, osiguranja točaka i geodetsko praćenje u toku izgradnje konstrukcije i izrada geodetskog elaborata. 
Za sve komplet obračun po komadu.</t>
  </si>
  <si>
    <t>ZEMLJANI RADOVI</t>
  </si>
  <si>
    <t>ARMIRANOBETONSKI RADOVI</t>
  </si>
  <si>
    <t>ZIDARSKI RADOVI</t>
  </si>
  <si>
    <t>Nabava, dobava, čišćenje, ispravljanje, savijanje, montaža i vezivanje, varenje, potrebito nastavljanje armature i sl.od čelika B500B (vidi program KiOK) bez obzira na profil i složenost armiranja. U cijenu su uključene i svi potrebiti elementi i radnje za ugradnju armature, tj. "jahači", distanceri, podložni elementi i sl. (bilo kakvog tipa....).</t>
  </si>
  <si>
    <t>Bez obzira na Ø i složenost, obračun po kg.</t>
  </si>
  <si>
    <t>Obračun izvršiti prema iskazu armature.</t>
  </si>
  <si>
    <t xml:space="preserve">Napomena: Količina armature procijenjena je prema statičkom izračunu konstrukcije. </t>
  </si>
  <si>
    <t>Predviđa se:</t>
  </si>
  <si>
    <t>kg</t>
  </si>
  <si>
    <t>KROVOPOKRIVAČKI RADOVI</t>
  </si>
  <si>
    <t>LIMARSKI RADOVI</t>
  </si>
  <si>
    <t>GIPSKARTONSKI RADOVI</t>
  </si>
  <si>
    <t>KERAMIČARSKI RADOVI</t>
  </si>
  <si>
    <t>STOLARIJA</t>
  </si>
  <si>
    <t>SOBOSLIKARSKI RADOVI</t>
  </si>
  <si>
    <t>BRAVARSKI RADOVI</t>
  </si>
  <si>
    <t>FASADERSKI RADOVI</t>
  </si>
  <si>
    <t>REKAPITULACIJA:</t>
  </si>
  <si>
    <t/>
  </si>
  <si>
    <t>RUŠILAČKI RADOVI</t>
  </si>
  <si>
    <t xml:space="preserve">Opći uvjeti su sastavni dio svake pojedine stavke. Sve što je navedeno u općim uvjetima, a nije u pojedinačnom opisu stavke smatra se uključenim u jediničnu cijenu. </t>
  </si>
  <si>
    <t>Svi radovi opisani i spomenuti u opisu pojedine stavke troškovnika moraju se obuhvatiti jediničnom cijenom iste te stavke. Isto se odnosi na kompletan troškovnik svih radova i struka.</t>
  </si>
  <si>
    <t>Sve stavke izvoditi od kvalitetnog materijala, sve prema opisu pojedinih stavaka troškovnika i općih opisa pojedinih grupa radova, detaljima danim u projektu i pismenim napucima.</t>
  </si>
  <si>
    <t>OPĆENITO</t>
  </si>
  <si>
    <t>Ukoliko pojedina grupa radova sadrži opise radova druge grupe radova (npr. u bravarskim radovima ima dijelova stolarskih radova) jednako se primjenjuju opći uvjeti svih grupa radova.</t>
  </si>
  <si>
    <t xml:space="preserve">Izvođač je prilikom preuzimanja građevine od investitora dužan sastaviti listu postojeće opreme u objektu te od investitora zatražiti pismenu potvrdu koje stavke je potrebno sačuvati i na adekvatan način skladištiti kako bi se sačuvala od svih oštećenja. </t>
  </si>
  <si>
    <t>kom</t>
  </si>
  <si>
    <t xml:space="preserve">U jediničnim cijenama uključene su radna skela, doplatak za rad na visini, sav materijal, pribor i rad za izvedbu radova, osiguranje objekata, djelatnika na gradilištu i sl. </t>
  </si>
  <si>
    <t>- izrada popisa opreme te ovjera koja oprema propisno skladišti</t>
  </si>
  <si>
    <t>- odnošenje opreme iz građevine na gradilišnu ili gradsku deponiju</t>
  </si>
  <si>
    <t xml:space="preserve">U cijenu rušenja jediničnom cijenom potrebno je obuhvatiti sve kompletno:
</t>
  </si>
  <si>
    <t>- demontaža i odvoz pokretne i nepokretne opreme</t>
  </si>
  <si>
    <t>- demontaža i odvoz svih instalacija sa objekta</t>
  </si>
  <si>
    <t>- demontaža i odvoz sve stolarije sa objekta</t>
  </si>
  <si>
    <t>- rušenje svih nosivih i nenosivih zidova u objektu</t>
  </si>
  <si>
    <t>- rušenje temeljne ploča i/ili trakastih temelja objekta</t>
  </si>
  <si>
    <t>m2</t>
  </si>
  <si>
    <t>- uklanjanje svih podnih i krovnih ploča</t>
  </si>
  <si>
    <t>Prije davanja ponude, ponuditelj je obvezan pregledati gradilište, odnosno sve stavke koje se ruše u svrhu formiranja cijene demontaže/rušenja. Rušenja /demontaže vršiti prema planu rušenja u sklopu grafičkog dijela projekta, uz konzultaciju sa projektantom.</t>
  </si>
  <si>
    <t xml:space="preserve">Stavka uključuje sječu stabla koja se nalaze u granicma zahvata, vađenje panjeva sa korijenjem, rezanje stabala i grana na dužinu adekvatnu za prijevoz te prijevoz na mjesto koje investitor odredi. U cijenu uključen sav rad, materijal i prijevoz. Obračun po komadu kompletno uklonjenog stabla, bez obzira na vrstu. </t>
  </si>
  <si>
    <t xml:space="preserve">Strojni iskop površinskog sloja terena (humus) u debljini cca 20,0 cm na području zahvata prije iskolčenja objekta. Obračun po m2 iskopanog materijala u sraslom stanju te odvozom na gradilišnu deponiju zbog ponovne ugradnje. U cijenu uključen sav potreban rad, materijal i prijevoz. </t>
  </si>
  <si>
    <t>Široki iskop u terenu IV. i V.kat. sa utovarom, odvozom i istovarom materijala na gradilišnu deponiju.
Iskop se vrši od kote postojećeg terena do stijene ili kote ispod tucaničke podloge, a iskop temelja ispod tucaničke podloge ili stijene obračunava se posebno.</t>
  </si>
  <si>
    <t>Materijal iz iskopa će se koristiti za nasip, a višak se odvozi na gradsku deponiju što je obračunato posebno.
Obračun po m3 u sraslom stanju. Iskop treba vršiti u svemu prema općem opisu, sa svim potrebnim podupiranjem i osiguranjem građevne jame.</t>
  </si>
  <si>
    <t>- V. i VI kat.  - meka i čvrsta stijena</t>
  </si>
  <si>
    <t>m3</t>
  </si>
  <si>
    <t xml:space="preserve">Iskop za temelje  u terenu V. kat. sa utovarom i odvozom materijala na gradilišnu deponiju. Iskop se vrši od kote širokog ili površinskog iskopa do kote projektiranog dna temelja sa potrebnim zasjecanjem i čišćenjem terena. </t>
  </si>
  <si>
    <t>Obračun po m3 uključujući iskop, te odvoz na gradilišnu deponiju. Obračun po m3 iskopa,bez koeficjenata, geometrijskog oblika temelja - rastur i proširenja zbog postave oplate, kao i zatrpavanja nakon betonaže je uračunat u cijenu geometrijskog oblika temelja.</t>
  </si>
  <si>
    <t>Dobava materijala i izrada nasipa između temelja i/ili nadtemeljnih zidova uz svo potrebno nabijanje. U cijenu uključen sav potreban rad, materijal i prijevoz. Obračun po m3</t>
  </si>
  <si>
    <t>- nasipavanje od iskopanog materijala</t>
  </si>
  <si>
    <t>- kameni materijal</t>
  </si>
  <si>
    <t>Iskop za temelje</t>
  </si>
  <si>
    <t>Široki iskop</t>
  </si>
  <si>
    <t>Izrada tampona</t>
  </si>
  <si>
    <t>Dobava materijala i izrada nabijenog tamponskog sloja d=20,0cm kao poodloga za podnu ab ploču. Drobljeni kamen granulacije do 32 mm zbija se do potrebnog modula stišljivosti danog statičkim proračunom. Zbijanje vršiti pri optimalnoj vlažnosti materijala. U cijenu je uključen sav potreban rad i materijal. Obračun po m2.</t>
  </si>
  <si>
    <t>- tampon ispod objekta</t>
  </si>
  <si>
    <t>Nasipavanje kamenim materijalom nakon izvedbe betonskih radova sa nabijanjem u slojevima od 30cm. Obračun po m3.</t>
  </si>
  <si>
    <t>Završno nasipavanje</t>
  </si>
  <si>
    <t>Odvoz materijala</t>
  </si>
  <si>
    <t>Stavka obuhvaća odvoz viška materijala od iskopa, sa gradilišne deponije na gradsku deponiju do udaljenosti od cca15 km. Obračun po m3 kompletno sa utovarom, istovarom, odvozom i odlaganjem materijala na deponij. Obračun po m3 sraslog materijala od iskopa, a rastresitost uračunata u cijeni.</t>
  </si>
  <si>
    <t xml:space="preserve">NAPOMENA: Prije betoniranja potrebno je u oplati postaviti sve cijevi, kanale, pripreme za instalacije i sl. </t>
  </si>
  <si>
    <t>Podložni beton</t>
  </si>
  <si>
    <t>- podložni beton, d=7cm</t>
  </si>
  <si>
    <t>Betoniranje AB trakastih temelja</t>
  </si>
  <si>
    <t xml:space="preserve">Dobava materijala i betoniranje podložnog izravnavajućeg betona ispod trakastih temelja u debljini od cca 7,0 cm betonom C16/20. U cijenu je uključen sav potreban rad i materijal. 
Obračun po m3 betona. </t>
  </si>
  <si>
    <t>a) beton</t>
  </si>
  <si>
    <t>b) oplata</t>
  </si>
  <si>
    <t>Betoniranje AB nadtemeljnih zidova</t>
  </si>
  <si>
    <t>Betoniranje AB vertikalnih i horizontalnih serklaža</t>
  </si>
  <si>
    <t>Dobava materijala i betoniranje ab trakastih temelja betonom C30/37, razreda izloženosti XS1. Ugradnja armature u skladu sa statičkim proračunom. U cijenu je uključen sav potreban rad i materijal. 
Obračun po m3 za beton i m2 za oplatu.</t>
  </si>
  <si>
    <t>U cijenu je uključen sav potreban rad i materijal. 
Obračun po m3 za beton i m2 za oplatu.</t>
  </si>
  <si>
    <t>Dobava materijala i betoniranje ab nadtemeljnih zidova debljine d=25,0 cm u potrebnoj oplati, betonom C30/37, razreda izloženosti XS1. Ugradnja armature u skladu sa statičkim proračunom. 
Nadtemeljni zidovi računati do donje kote podne ab ploče.</t>
  </si>
  <si>
    <t>Betoniranje AB podne ploče d=10,0 cm</t>
  </si>
  <si>
    <t>Betoniranje krovne AB ploče d=20,0 cm</t>
  </si>
  <si>
    <t>Betoniranje atike</t>
  </si>
  <si>
    <t xml:space="preserve">Dobava materijala i betoniranje ab ploče krovne konstrukcije u potrebnoj oplati, betonom C30/37, razreda izloženosti XS1.  Ugradnja armature u skladu sa statičkim proračunom. </t>
  </si>
  <si>
    <t xml:space="preserve">Dobava materijala i betoniranje ab vertikalnih i horizontalnih serklaža u potrebnoj oplati, betonom C30/37, razreda izloženosti XS1. Ugradnja armature u skladu sa statičkim proračunom. </t>
  </si>
  <si>
    <t>Dobava materijala i betoniranje ab podne ploče u potrebnoj oplati, betonom C30/37, razreda izloženosti XS1. Ugradnja armature u skladu sa statičkim proračunom. Dodatak aditiva za vodonepropusnost VDP3.</t>
  </si>
  <si>
    <t>Betoniranje AB zidova umivaonika i praonika</t>
  </si>
  <si>
    <t xml:space="preserve">Dobava materijala i betoniranje ab krovnog nadozida - atike u potrebnoj oplati, betonom C30/37, razreda izloženosti XS1. Ugradnja armature u skladu sa statičkim proračunom. </t>
  </si>
  <si>
    <t>U cijenu je uključen sav potreban rad i materijal. Predvidjeti sve potrebne usjeke i prodore za instalacijske cijevi.
Obračun po m3 za beton i m2 za oplatu.</t>
  </si>
  <si>
    <t>Dobava materijala i betoniranje ab zidova za umivaonike, praonike i sl. u potrebnoj glatkoj oplati, betonom C25/30, razreda izloženosti XC1. Ugradnja armature u skladu sa statičkim proračunom.</t>
  </si>
  <si>
    <t>Betoniranje AB podova i zidova prostora za kupanje psa</t>
  </si>
  <si>
    <t>Dobava materijala i betoniranje ab ploča i zidova prostora za kupanje pasa u potrebnoj glatkoj oplati, betonom C30/37, razreda izloženosti XS1. Ugradnja armature u skladu sa statičkim proračunom.</t>
  </si>
  <si>
    <t>Ploča objekta</t>
  </si>
  <si>
    <t>U cijenu je uključen sav potreban rad i materijal.
Obračun po m3 za beton i m2 za oplatu.</t>
  </si>
  <si>
    <t>Dobava materijala i betoniranje ab stepenica u terenu u potrebnoj oplati, betonom C25/30, razreda izloženosti XC1. Ugradnja armature u skladu sa statičkim proračunom.</t>
  </si>
  <si>
    <t>Betoniranje AB zidova u okolišu</t>
  </si>
  <si>
    <t xml:space="preserve">Dobava materijala i betoniranje ab stepenica u terenu u potrebnoj oplati, betonom C25/30, razreda izloženosti XC1. Ugradnja armature u skladu sa statičkim proračunom. U stavci obračunato i betoniranje temeljnih traka. </t>
  </si>
  <si>
    <t>Bitumenska HI</t>
  </si>
  <si>
    <t>- hidroizolacija poda</t>
  </si>
  <si>
    <t>Zidanje nosivih zidova</t>
  </si>
  <si>
    <t>- nosivi zidovi d=25,0 cm</t>
  </si>
  <si>
    <t>Zidanje unutarnjih i vanjkih nosivih zidova od šuplje blok opeke u produženom mortu omjera 1:2:6 sa ostavljanjem svih otvora. Izvedba kompletno po uputstvima proizvođača. U cijenu obračunat sav potreban rad, materijal i pomoćna skela. Obračun po m3 kompletno izvedenog zida, otvori su odbijeni.</t>
  </si>
  <si>
    <t>Zidanje nenosivih pregradnih zidova</t>
  </si>
  <si>
    <t>Žbukanje zidova</t>
  </si>
  <si>
    <t>Gruba i fina žbuka unutarnjih zidova, produžnim mortom 1:2:6. Prije žbukanja sve površine očistiti, močiti i špricati rijetkim cementnim mortom 1:1. Sve površine moraju biti ravne i glatke, a sudari ploha oštri. Za sve gotovo sa obradom špaleta. Obračun po m2. Otvori veličine do 3 m2 sa i bez špaleta se ne odbijaju, otvori veći od 3 m2 odbija se površina preko 3 m2.</t>
  </si>
  <si>
    <t>- unutarnji zidovi</t>
  </si>
  <si>
    <t>TI podova</t>
  </si>
  <si>
    <t>-  XPS  8,0cm + PE  folija</t>
  </si>
  <si>
    <t>Estrih</t>
  </si>
  <si>
    <t>Dobava materijala i izrada cementnog estriha u padu armiranog PVC vlaknima. Estrih mora biti fino zaglađen i pripremljen za postavu završne podne obloge. Estrih je dilatiran uz vertikalne zidove trakom elast. Polistirena što je obračunato u zasebnoj stavci</t>
  </si>
  <si>
    <t>Dobava materijala i postava termoizolacije podova od ekstrudiranog polistirena XPS-a i postavom PE folije preko toplinske izolacije. Stavkom je obuhvaćena i postava dilatacije cementne glazure od svih zidova pločama elastificiranog polistirena debljine 1,0 cm. 
Obračun po m2 i m1</t>
  </si>
  <si>
    <t>-  EPS  1,0cm</t>
  </si>
  <si>
    <t>m1</t>
  </si>
  <si>
    <t>-  estrih u padu d=8,0 cm</t>
  </si>
  <si>
    <t xml:space="preserve">U cijenu uračunat sav potreban rad, materijal i pomoćna skela. Obračun po m2. </t>
  </si>
  <si>
    <t>Napomena: Prije postave kamena zid je potrebno hidroizolirati sa polimercementom što je obračunato u posebnoj stavci.</t>
  </si>
  <si>
    <t xml:space="preserve">Obloga fasade kamenom </t>
  </si>
  <si>
    <t>Drenaža žardinjera</t>
  </si>
  <si>
    <t>Dobava materijala i ugradnja drenažne cijevi fi120 kao drenaža  žardinjere. Izvoditi po projektnoj dokumentaciji. 
Obračun po m1 ugrađene cijevi, sa pripremom posteljice, postavom geotekstila izatrpavanje drenažnim materijalom.</t>
  </si>
  <si>
    <t>Parna brana</t>
  </si>
  <si>
    <t>Toplinska izolacija</t>
  </si>
  <si>
    <t>Gustoća ≥ 150 kg/ m3, debljine i toplinskih karakteristika prema proračunu građevinske fizike, klasa negorivosti A1</t>
  </si>
  <si>
    <t>Izvedba toplinskog sloja na postavljenu parnu branu ugradnjom izolacijskih ploča od kamene vune dvoslojne gustoće. Polažu se jednoslojno. Sloj visoke gustoće (posebno označen) uvijek mora biti okrenut prema gore. Postava sve prema specifikaciji proizvođača. Na postavljenu termoizolaciju postavlja se PE folija što je uključeno u stavci.</t>
  </si>
  <si>
    <t>- mineralna vuna d=12cm</t>
  </si>
  <si>
    <t>- obloga atike slojem XPS-a debljine 5,0cm</t>
  </si>
  <si>
    <t>Dobava materijala i betoniranje betona za pad "laganim betonom" na ravnom krovu.</t>
  </si>
  <si>
    <t>Beton u padu</t>
  </si>
  <si>
    <t>- beton za pad d=4-12cm</t>
  </si>
  <si>
    <t>Dobava i postava razdjelnog sloja geotekstila na ravnom krovu min. 300 g/m2. Sloj se slobno polaže sa međusobnim preklopom traka min. 10 cm. 
Obračun po m2.</t>
  </si>
  <si>
    <t>- geotekstil - prvi sloj</t>
  </si>
  <si>
    <t>- geotekstil - drugi sloj</t>
  </si>
  <si>
    <t>Geotekstil</t>
  </si>
  <si>
    <t>Hidroizolacijska membrana krova</t>
  </si>
  <si>
    <t>- TPO membrana</t>
  </si>
  <si>
    <t>Obrada rubnih završetaka hidroizolacijske membrane ugradnjom originalnih limova istog proizvođača presvučenih sa slojem ugrađene TPO membrane na koje se zavaruju završetci hidroizolacijske membrane iz polja. Kontakt lima i podloge izolira se PU kitom.
Obračun po m1 izvedenog rubnog detalja.</t>
  </si>
  <si>
    <t>Rubni limovi za prihvat</t>
  </si>
  <si>
    <t>- limovi za prihvat hidroizolacije</t>
  </si>
  <si>
    <t>Dobava i ugradba tipskog sigurnosnog preljeva. Sigurnosni preljev se ugrađuje u atiku na visini cca 10 cm od završnog poda krova. Obračun po komadu izvedenog i ugrađenog preljeva.</t>
  </si>
  <si>
    <t>Sigurnosni preljev</t>
  </si>
  <si>
    <t>- sigurnosni preljev</t>
  </si>
  <si>
    <t>Stavka uključuje kvalitetu završne obrade spojeva i površine prvog sloja prema kvaliteti Q1, a kvaliteta završne obrade drugog sloja prema kvaliteti obrade površine Q2 (fugiranje i gletanje površina zida koje se boje tako da je po završetku radova zid potpuno spreman za bojenje ) te izrezivanje rupa za instalacije . Vezu sa žbukom potrebno je obraditi posebnim elastičnim acrilnim  kitom , da se spriječi pojava pukotina. 
Obračun po m2 zida sve kompletno prema opisu stavke. Otvori do 3m2 se ne odbijaju.</t>
  </si>
  <si>
    <t>GK debljine 12,5 cm</t>
  </si>
  <si>
    <t>GK debljine 10,0 cm</t>
  </si>
  <si>
    <t>Stavka uključuje kvalitetu završne obrade spojeva i površine prvog sloja prema kvaliteti Q1, a kvaliteta avršne obrade drugog sloja prema kvaliteti obrade površine Q2 (fugiranje i gletanje površina zida koje se boje tako da je po završetku radova zid potpuno spreman za bojenje ) te izrezivanje rupa za instalacije . Vezu sa žbukom potrebno je obraditi posebnim elastičnim acrilnim  kitom , da se spriječi pojava pukotina. 
Obračun po m2 zida sve kompletno prema opisu stavke. Otvori do 3m2 se ne odbijaju.</t>
  </si>
  <si>
    <t>GK debljine 15,0 cm</t>
  </si>
  <si>
    <t>Dobava materijala i izrada jednostrane zidne obloge za zatvaranje instalacijskih cijevi vodokotlića, sanitarnih elemenata i sl., tipa Knauf sa jednostrukom metalnom potkonstrukcijom iz čeličnih, pocinčanih CW i CU profila d=50/75mm. Jednostrana dvostruka obloga sa gipskartonskim pločama H13 d=12,5mm tipa Knauf. Obloga odmaknuta od zida cca 17,5cm. 
U zidne obloge potrebno je izvesti sva potrebna ojačanja za pravilnu motažu sanitarnih elementa, polica, galanterije i sl. Sva ojačanja za otvore izvode se UA profilima i tehničkim uputstvima proizvođača.</t>
  </si>
  <si>
    <t>Jednostrana zidna obloga</t>
  </si>
  <si>
    <t>Dobava materijala i izrada spuštenog stropa tipa Knauf , na dvostrukoj metalnoj čeličnoj pocinčanoj potkonstrukciji iz stropnih UA i CD profila, sa jednostrukom oblogom od vlagootpornih gipskartonskih ploča H13 d=12,5mm. 
Stavka uključuje izradu otvora za ugradnju revizija, rešetki za ventilaciju, ugradne lampe, sprinkler mlaznice i sl. te bočno zatvaranje svih denivelacija u spuštnom stropu. 
Kvaliteta završne obrade spojeva i površine prvog sloja prema kvaliteti Q1, a kvaliteta avršne obrade drugog sloja prema kvaliteti obrade površine Q2 (fugiranje i gletanje površina koje se boje tako da je po završetku radova strop potpuno spreman za bojenje).   
Obračun po m2 uključujući potrebnu skelu te rad na visini.</t>
  </si>
  <si>
    <t>Spušteni strop</t>
  </si>
  <si>
    <t>Stropne revizije</t>
  </si>
  <si>
    <t>Dobava i montaža revizionog otvora kao Knauf Alutop REVO 12,5 u spušteni strop. Revizije imaju nevidljiv zatvarački mehanizam, eloksirani aluminijski okvir sa ugrađenom DIAMANT pločom te sigurnosnu kopču za sprečavanje naglog otvaranja. Pri ugradnji držati se smjernica i uputa proizvođača.
Obračun po komadu kompletno izvedenog revizijskog okna.</t>
  </si>
  <si>
    <t>- stropna revizija 40x40cm</t>
  </si>
  <si>
    <t>Aquapanel spušteni strop</t>
  </si>
  <si>
    <t xml:space="preserve"> - doplatak za izvedbu AKZ zaštite potkonstrukcije</t>
  </si>
  <si>
    <t>Potkonstrukcija se sastoji od tipskih Knauf CD/UD profila iz pocinčanog lima debljine 0,6 mm. Nosivi CD profili i montažni CD profili postavljeni su na rasteru 100/31,25 cm.</t>
  </si>
  <si>
    <t>Za podkonstrukciju na koju se postavlja Aquapanel Outdoor, nužna je dodatna anti-korozivna zaštita podkonstrukcije. Sukladno normi HRN EN 13964 klasi opterećenja C, na tipske Knauf profile UD/CD 60×27×0,6 koji imaju 100 g/m2 cinka dodatno nanijeti antikorozivni sloj u debljini od 20 μm da bi se postigla dostatna AK zaštita. Ostalo kao u opisu prethodnih stavaka.</t>
  </si>
  <si>
    <t>Slojevi:
- Aquapanel Skylite (Outdoor) ploča 8 mm
- Aquapanel mort za armiranje + vanjska mrežica + mort
- Aquapanel vanjski temeljni premaz
- Aquapanel vanjski temeljni premaz</t>
  </si>
  <si>
    <t>Potrebno je obraditi i završno zagladiti sve spojeve ploča do površinske kvalitete pogodne za završno ličenje. Spojevi ploča se  obrađuju sa Aquapanel sivim sredstvom za zatvaranje fuga sa postavljanjem trake za fuge. Izrada detalja spojeva i završna obrada površine prema tehničkim detaljima projekta i dokumentaciji proizvođača.</t>
  </si>
  <si>
    <t>Dobava i montaža aquapanel spuštenog stropa tipa Knauf s jednostrukom oblogom iz cementnih ploča tipa Aquapanel Skylite (Outdoor) debljine 8 mm.</t>
  </si>
  <si>
    <t>Podne keramičke pločice</t>
  </si>
  <si>
    <t>Dobava i polaganje podnih keramičkih pločica I. klase na ravnu i čvrstu podlogu. Dimenzije, boja pločice i shema polaganja po izboru projektanta. Pločice se polažu punopošnim ljepljenjem na pod pomoću poboljšanog, fleksibilnog cementnog ljepila, razreda C2TE,  kao KERAFLEX (MAPEI), fuga na fugu. Površinu izvesti u padu prema podnom sifonu (izljevnoj rešetki). Fugiranje poboljšanom cementnom brzovezujućom i brzosušećom fugirnom masom za fuge širine 2 do 20 mm sa Bio Block i Drop Effect tehnologijom (protiv bakterija i plijesni te vodoodbojna), razreda CG2, kao ULTRACOLOR PLUS (MAPEI), te brtvljenje dilatacijskih spojeva pomoću silikonske mase za brtvljenje bez otapala na osnovi acetatnog zamreženja, kao MAPESIL AC (MAPEI). NAPOMENA: obavezno punoplošno lijepljenje. Boje masa za fugiranje i brtvljenje odabiru se prema karti boja proizvođača, a po izboru projektanta. Obračun po m2 izvedenih površina. U cijeni: sva rezanja, pripasivanja i bušenja pločica. Silikoniranje uključeno u jediničnu cijenu polaganja keramike. Obračun po m2 izvednih površina. Tip podnih keramičkih pločica prema odabiru projektanta. Obradu dilatacijskih reški izvesti jednokomponentnom   brtvećom poliuretanskom masom MAPEFLEX PU45, a reške prethodno obraditi  temeljnim premazom.</t>
  </si>
  <si>
    <t>Sve spojeve: podnih i zidnih keramičkih pločica, dviju različitih podloga,  sa sanitarnim elementima,  sa dovratnicima,  sa staklenim pregradama i sl. potrebno je kitati trajnoelastičnim kitom (otpornim na kemikalije klor i kiselinu) Mapesil AC i Primer FD Grestec ili sl. u boji prema odabiru projektanta. Silikoniranje izvesti uz primjenu krep trake. Sve navedeno uklučeno je u cijeni stavke.</t>
  </si>
  <si>
    <t xml:space="preserve">Sav vezni materijal, ljepila (flexsibilna, visokofleksibilna ili dvokomponentna) i zaptivni materijal mora biti u skladu s propisima HRN, izvođač je dužan pribaviti odgovarajuće ateste. </t>
  </si>
  <si>
    <t>Obračun po m2  kako slijedi:</t>
  </si>
  <si>
    <t>a) Dobava osnovnog materijala - keramičke pločice - fco gradilište/skladište izvođača, neistovareno</t>
  </si>
  <si>
    <t>Dobava sveg ostalog potrebnog materijala za ispunjenje opisa stavke, sav potreban rad za ispunjenje opisa stavke te istovar, skladištenje, čuvanje, transport do objekta i po objektu, prijenos do mjesta ugradbe, ugradba, odvoz smeća (kartonskih kutija i sl.) na gradsku deponiju i sl. za sve navedeno pod a) b) i c).</t>
  </si>
  <si>
    <t>Dobava i polaganje zidnih keramičkih pločica kupaonica na ravnu i čvrstu podlogu. Dimenzije, boja pločice i shema polaganja po izboru projektanta. Fugiranje poboljšanom cementnom brzovezujućom i brzosušećom fugirnom masom za fuge širine 2 do 20 mm sa Bio Block i Drop Effect tehnologijom (protiv bakterija i plijesni te vodoodbojna), razreda CG2, kao ULTRACOLOR PLUS (MAPEI), te brtvljenje dilatacijskih spojeva pomoću silikonske mase za brtvljenje bez otapala na osnovi acetatnog zamreženja, kao MAPESIL AC (MAPEI). NAPOMENA: obavezno punoplošno lijepljenje. Boje masa za fugiranje i brtvljenje odabiru se prema karti boja proizvođača, a po izboru projektanta. Obračun po m2 izvedenih površina. U cijeni: sva rezanja, pripasivanja i bušenja pločica. Silikoniranje uključeno u jediničnu cijenu polaganja keramike. Obračun po m2 izvednih površina.Tip zidnih keramičkih pločica prema odabiru projektanta. Obradu dilatacijskih reški izvesti jednokomponentnom   brtvećom poliuretanskom masom MAPEFLEX PU45, a reške prethodno obraditi  temeljnim premazom.</t>
  </si>
  <si>
    <t>Dobava i polaganje keramičkog sokla visine 10 cm sa fleksibilnim ljepilo. FFugiranje poboljšanom cementnom brzovezujućom i brzosušećom fugirnom masom za fuge širine 2 do 20 mm sa Bio Block i Drop Effect tehnologijom (protiv bakterija i plijesni te vodoodbojna). Boje masa za fugiranje i brtvljenje odabiru se prema karti boja proizvođača, a po izboru projektanta.
Obračun po m1.</t>
  </si>
  <si>
    <t>Keramički sokl</t>
  </si>
  <si>
    <t>Zidne keramičke pločice</t>
  </si>
  <si>
    <t>Dobava osnovnog materijala: keramičkog sokla fco gradilište/skladište izvođača, neistovareno</t>
  </si>
  <si>
    <t>Dobava škarta za sokl fco gradilište/skladište izvođača, neistovareno ( ponuditelj u ovom redu unosi postotak na količinu iz a. )</t>
  </si>
  <si>
    <t>Dobava škarta za podne keramičke pločice fco gradilište/skladište izvođača, neistovareno ( ponuditelj u ovom redu unosi postotak na količinu iz a. )</t>
  </si>
  <si>
    <t>Limeni opšav atike</t>
  </si>
  <si>
    <t>Bojanje zidova</t>
  </si>
  <si>
    <t>- bojanje zidova (2-3 ruke), periva boja</t>
  </si>
  <si>
    <t>- bojanje stropova (2-3 ruke), periva boja</t>
  </si>
  <si>
    <t xml:space="preserve">Bojanje u boji i tonu po izboru projektanta (do tri različita tona u istoj prostoriji) prema ton karti proizvođača, sa svim potrebnim predradnjama i do potpuno čistog i jednoličnog tona uz prethodno nanošenje impregnacije. Obračun po m2. Otvori veličine do 3 m2 sa i bez špaleta se ne odbijaju, otvori veći od 3 m2 odbija se površina preko 3 m2. </t>
  </si>
  <si>
    <t>Čelični nosivi stupovi</t>
  </si>
  <si>
    <t>PRIP</t>
  </si>
  <si>
    <t>RUŠ</t>
  </si>
  <si>
    <t>ZEM</t>
  </si>
  <si>
    <t>AB</t>
  </si>
  <si>
    <t>ZID</t>
  </si>
  <si>
    <t>KROV</t>
  </si>
  <si>
    <t>LIM</t>
  </si>
  <si>
    <t>GK</t>
  </si>
  <si>
    <t>KER</t>
  </si>
  <si>
    <t>SLIK</t>
  </si>
  <si>
    <t>BRAV</t>
  </si>
  <si>
    <t>FASAD</t>
  </si>
  <si>
    <t>STOL</t>
  </si>
  <si>
    <t>Izrada i skidanje lake fasadne skele od željeznih cijevi sa potrebnim spojnim elementima i radnom površinom od okovanih tavalona. U cijenu je uključena izrada zaštitne ograde od tri reda cijevi sa svim potrebnim ukrućenjima, sav rad, materijal, transport i amortizacija. Skele se izrađuju u svemu prema važećim tehničkim propisima uvažavajući mjere zaštite na radu i HTZ propise. Prema ulici postaviti zaštitno platno od jute ili sl. Nakon upotrebe skelu pažljivo skinuti, sve spojne elemente očistiti i sortirati. Obračun  po m2.</t>
  </si>
  <si>
    <t>Fasaderski radovi</t>
  </si>
  <si>
    <t>- fasadna skela</t>
  </si>
  <si>
    <t>ETICS sustav na osnovi ploča od mineralne vune - MW ploče</t>
  </si>
  <si>
    <t>OPCIJA</t>
  </si>
  <si>
    <t xml:space="preserve">Dobava materijala i izvedba certificiranog fasadnog sustava za vanjsku toplinsku izolaciju na osnovi mineralne vune, razreda otpornosti na požar A1, pločama mineralne vune, s koeficijentom prolaska topline λ≤0,038 (W/mK). </t>
  </si>
  <si>
    <t xml:space="preserve">Ploče lijepiti metodom mortom za lijepljenje. Debljina i način ljepljena sve po uputama proizvođača. Donji red ploča polažemo na posebnu metalnu osnovnu letvu koju vodoravno pričvrstimo na podlogu. Širina letve odgovara debljini izolacijske obloge.
Obvezno je dodatno mehaničko pričvršćenje iznad nivoa terena pričvrsnicama s metalnim vijkom. </t>
  </si>
  <si>
    <t xml:space="preserve">Prije ugradnje temeljne žbuke na izolacijsku oblogu od mineralne vune, ali ne prije 2 do 3 dana nakon lijepljenja izolacijskih ploča, izvodimo sva armiranja, ojačanja kutnih i špaletnih rubova objekta, ugrađujemo i sve potrebne dilatacijske profile. 
Postavu armaturne mrežice i srednju debljinu armatrunog sloja postavljati po specifikaciji danoj od strane proizvođača fasade.
Temeljnu i završnu žbuku od prozorskih ili vratnih okvira odvojimo posebnim dilatacijskim profilom od tvrde plastike, koji ugrađujemo još prije lijepljenja izolacijskih ploča. Sve uglove i špaletne rubove zaštitimo s ojačanim  kutnicima. Na horizontalnim završecima ugrađuju se okapni profili. </t>
  </si>
  <si>
    <t>Dodatno mehaničko pričvršćenje ETICS-a neophodno je kod velikih opterećenja fasade vjetrom, kod nenosivih ili podloga s problematičnom prionjivošću, debeloslojnih sustava, sustava s oblogom i sl.
Tip i broj pričvrsnica ovise o opterećenju vjetrom na fasadi koje se određuje se u skladu s hrvatskom normom HRN EN 1991-1-4:2012 Eurokod 1: Djelovanja na konstrukcije – Dio 1-4: Opća djelovanja Djelovanja vjetra (EN 1991-1-4:2005+AC:2010+A1:2010) i HRN EN 1991-1-4:2012/NA:2012, te nosivosti pričvrsnice na predmetnoj podlozi. Opterećenje vjetrom ovisi o geografskom položaju, tj. o nazivnoj brzini vjetra, visini građevine, kategoriji terena i nadmorskoj visini. Minimalni broj pričvrsnica je 6 kom/m2, a maksimalni 12 kom/m2.
Širina rubne zone, na kojem je opterećenje vjetrom veće ovisi o visini i tlocrtnoj dispoziciji objekta.
Pričvrsnica mora posjedovati europsku tehničku ocjenu (ETA) u skladu europskom smjernicom ETAG 014.
Duljinu pričvrsnica je potrebno odrediti tako da se osigura dubina sidrenja u osnovnu podlogu (ciglu, beton, blok-opeku, lagani ili porasti beton), deklarirana od proizvođača.
U slučajevima kad nije moguće definirati nosivost pričvrsnice na predmetnoj podlozi (npr. prirodni kamen i sl.) ili je upitna nosivost podloge (npr. stara sipka puna opeka i sl.) potrebno je provesti ispitivanje nosivosti pričvrsnice na podlozi (tzv. "pull-off" test).</t>
  </si>
  <si>
    <t>- Etics sustav - MW 5,0cm</t>
  </si>
  <si>
    <t>Završna obrada fasade organski vezanom, završno dekorativnom žbukom na silikonskoj osnovi, veličine zrna 1,5 mm (utrošak materijala cca 2,5 kg/m2) sa prethodnim nanošenjem Fasadex grund impregnacije, u boji prema odabiru projektanta , sukladno važećoj ton karti, tipa kao Fasadex
Obračun po m2. Otvori veličine do 3 m2 sa i bez špaleta se ne odbijaju, otvori između 3 i 5 m2; odbija se površina preko 3 m2, otvori veći od 5 m2 odbija se površina preko 3 m2 i špalete šire od 20 cm se dodatno zaračunavaju razlika  po m2.</t>
  </si>
  <si>
    <t>Dobava i ugradnja završnih slojeva fasade koji uključuju temeljnu žbuku I armaturnu mrežicu. Obračun po m2.</t>
  </si>
  <si>
    <t>NAPOMENA: U stavci uključena potrebna ojačanja za ugradnju sanitarnih elemenata, nosača etažera, nosača klupice i ostale opreme</t>
  </si>
  <si>
    <t>- oblaganje fasade objekta</t>
  </si>
  <si>
    <t>Ograda oko plinskog spremnika</t>
  </si>
  <si>
    <t xml:space="preserve">Dobava i montaža čelične ograde kao BETAFENCE CREAZEN. Ograda se sastoji od panela širine do 240cm i visine 200cm i vertikalnih stupova na koje se montiraju paneli.
Ogradni paneli sastoje se od vertikalnih četvrtastih cijevi su unakrsno zavarene sa obje strane horizontalnih cijevi. 
Paneli su širine 240cm i visine 200cm. Razmak između vertikalnih cijevi je maksimalno 110mm
Horizontalne četvrtaste cijevi su: 40 x 20 mm
Vertikalne četvrtaste cijevi su: 20 x 20 mm.
Paneli su zavareni, vruće cinčani i zaštićeni slojem poliestera debljine minimalno 60 mikrona. Bekafix stupovi su obostrano pocinčani (iznutra/izvana) i zaštićeni slojem poliestera debljine minimalno 60 mikrona.
</t>
  </si>
  <si>
    <t>U cijenu je obuhvaćena i antikorozivna zaštita konstrukcije sa temeljnim i srednjim slojem u radioni te završnim premazom na gradilištu. Predviđena zaštita za kategoriju korozivnosti C5-M. Temeljni premazi u radionici izvode se u debljini 2x80mikrona te završni poliuretannski premaz na gradilištu u debljini 40 mikrona. Sveukupna debljina premaza 200 mikrona. Svi varovi moraju biti odrađeni u radioni i prije antikorozivnog premazivanja konstrukcije. Završni AKZ premaz na gradilištu nakon kompletne montaže nadstrešnice. U cijenu je uključeno i ispitivanje sučeonih varova bezrazornim metodama. Završna boja odabire se po RAL karti po izboru projektanta.</t>
  </si>
  <si>
    <t>Izrada, dobava i ugradnja stavki vanjske i unutarnje bravarije u sistemima aluminijskih profila s ili bez prekida toplinskog mosta. Svi primijenjeni sistemi za vanjsku ugradnju moraju zadovoljiti opće zahtjeve "Tehničkog propisa o racionalnoj uporabi energije i toplinskoj zaštiti u zgradama" (NN 128/15).
Potrebna kvaliteta aluminijskih profila je HRN EN 573: EN AW 6060 T66. 
Smjer otvaranja otvarajućih elemenata mora biti u skladu s HRN EN 12519.  Ugradbene dubine nosivih profila fasade i debljine stakla prema potrebi provjeriti od strane statičara.
Sastavni dio podloga za izradu, dobavu i ugradnju bravarskih stavki čine sheme iz projekta te izvedbeni i radionički nacrti, izrađeni od strane izvođača radova, ovjereni od strane glavnog projektanta. Radionički nacrti moraju sadržavati i detalje spojeva stavki vanjske bravarije na nosivu konstrukciju objekta i njezinu ovojnicu. Prema potrebi, od strane statičara provjeriti dimenzije profila stavki i debljine stakla.
Opšave i izolacijske radove na priključcima stavki na nosivu konstrukciju uključiti u troškove.</t>
  </si>
  <si>
    <t>Potrebna dokumentacija koju će izvođač radova priložiti u cilju dokazivanja svojstava dijelova sistema i gotovih stavki određenih projektom i ovim troškovnikom (osim potrebnih karakteristika svakog sistema posebno):
-  Izjava o svojstvima, u skladu sa Zakonom o građevinskim proizvodima 
   (NN 76/13, 30/14) i klasifikacijskom normom HRN EN 14351-1 (prozori i vrata)
   i  HRN EN 13830 (aluminijska ostakljena fasada)
-  Iskaz tolerancija mjera i oblika za profile, u skladu s
   HRN EN 12020-2:2001.
-  Dokaz o čvrstoći spoja, tj. otpornosti na smik između profila i izolatora 
   prozorskih profila, u skladu s EN 14024
-  Dokaz o sigurnosti od ispadanja i izbijanja  stakla iz fasadnih i prozorskih 
   okvira, u skladu s DIN EN 1999-1-1 (Eurocode 9 - fasade) i smjernicama TRAV
   (prozori).
-  Proračune koeficijenta prolaza topline profila Uf i ukupnog koeficijenta 
   prolaza topline Ucw, u skladu s EN ISO 10077-2
-  Statički proračuni profila i stakla prema potrebi</t>
  </si>
  <si>
    <t>VRATA</t>
  </si>
  <si>
    <t>Sistem Schüco ADS 65 HD se koristi za izradu vrata većih dimenzija, masa krila I frekvencije korištenja u odnosu na standardne serije (HD = Heavy Duty). To je sistem profila s prekinutim toplinskim mostom; osnovne ugradbene dubine 65 mm, minimalne vidljive širine dovratnika 69 mm. Na mjestu ugradnje dijelova okova stijenka je pojačana (podebljana).
Prekid toplinskog mosta postiže se pomoću politermidnih (PT) izolatora koji omogućuju površinsku obradu prije ugradnje u profil, ili poliamidnih (PA) koji omogućuju površinsku obradu nakon ugradnje u profil.
Koeficijent prolaza topline profila Uf (samo profil, bez stakla) se računa, a prosječna vrijednost uzevši u obzir sve kombinacije krila i dovratnika kreće se u granicama oko Uf= 2.4 W/m2K. Brtvljenje između krila i štoka vrata je izvedeno pomoću dviju EPDM brtvi- vanjske brtve i unutarnje brtve krila. Staklo je u krilo/štok učvršćeno pomoću unutarnje letvice s držačem, te zabrtvljeno EPDM brtvama s nastavcima, s obje strane. Sistem je kompatibilan i omogućuje ugradnju u fasadne sisteme. Okov je sistemski, vidljivi i skriveni; mogućnost ugradnje sistemskog antipanik i evakuacijskog okova prema normama HRN EN 1125 i HRN EN 179.</t>
  </si>
  <si>
    <t>Predviđeni raster i dimenzija fiksnih i otvarajućih  polja vidljive su iz nacrta u prilogu.</t>
  </si>
  <si>
    <t xml:space="preserve">karakteristike sistema:
- kvaliteta materijala, DIN EN 573:   EN AW - 6060
- masa krila:      150 kg (200 kg HD verzija) 
- moguća debljina stakla/ispune:    4-55 mm
- debljina stijenke profila:     2,2 mm.
- atestirana max. visina svjetlog otvora:   2500 mm
- topl. izolativnost:      Uf= 2.4 W/m2 K (prosječno)
- otvaranje sa skrivenim okovom 100º-180º, 3D podešavanje panta +/- 3 mm
karakteristike sistema prema HRN EN 14351:
- otpornost na udar vjetra, HRN EN 12210: klasa C3
- vodonepropusnost,          HRN EN 12208: klasa 5A
- zrakopropusnost,             HRN EN 12207: klasa 2
- protuprovalnost,          HRN ENV 1627: WK3
- mehanička izdržljivost,    HRN EN 12400: klasa 5 (klasa 6 = verzija "heavy duty")
</t>
  </si>
  <si>
    <t>PROZORSKE STIJENE</t>
  </si>
  <si>
    <t>Sistem tip kao Schüco AWS 65 se koristi za izradu prozora i fiksnih stijena. To je sistem profila s prekinutim toplinskim mostom, osnovne ugradbene dubine 65 mm, minimalne vidljive širine dovratnika 51 mm. 
Prekid toplinskog mosta postiže se pomoću politermidnih (PT) izolatora koji omogućuju površinsku obradu prije ugradnje u profil, ili poliamidnih (PA) koje omogućuju površinsku obradu tek nakon ugradnje u profil. 
Lijevi i desni izolator u krilu su različite duljine, čime je unutar profila formirana dodatna komora sa zrakom, što znači dodatni stupanj izolativnosti.
Brtvljenje između krila i štoka prozora je izvedeno pomoću dviju EPDM brtvi- trokomorne srednje brtve i unutarnje brtve krila. Staklo je u krilo/štok učvršćeno pomoću unutarnje letvice s držačem, te zabrtvljeno EPDM brtvama s obje strane. Dosjedni dio izolatora krila na koji naliježe srednja brtva je, kao i drugi izolator krila, šupalj. U vertikalnom presjeku težina stakla se prenosi na profil preko PVC držača koji ujedno ima funkciju izolatora. Sistemska rješenja (vertikale) omogućuju pravokutne te kutne spojeve 80º-170º  u horizontalnom presjeku.
Povećanje toplinske izolativnosti profila (Uf) postignuto je korištenjem trokomorne srednje brtve i višekomornih izolatora profila krila.
Sistem je kompatibilan i omogućuje ugradnju u fasadne sisteme Schüco FWS50. Također je moguća i atestirana ugradnja u sisteme za odimljavanje i odvod topline (RWA sistemi). Način i smjer otvaranja RWA prozora je prilagođen projektu, a predviđen je elektromotorni pogon (linearni i/ili lančani), povezan sa sustavom vatrodojave. Okov je sistemski, skriveni, tip Avantec SimplySmart –50% brža ugradnja u odnosu na standardni tip okova. Također moguća ugradnja elektromotornog okova tipa TipTronic. Mogući tipovi površinske obrade su eloksiranje i plastifikacija.</t>
  </si>
  <si>
    <t xml:space="preserve">karakteristike sistema prema HRN EN 14351:
-zrakopropusnost,   HRN EN 12207:  klasa 4
-vodonepropusnost,  HRN EN 12208:  klasa E 900
-zaštita od buke,   HRN EN 4109: 37-47 dB (ovisno o staklu)
-protuprovalnost,   HRN ENV 1627: do RC3
-otpornost na udar vjetra,  HRN EN 12210:  klasa C5/B5
</t>
  </si>
  <si>
    <t>karakteristike sistema:
- kvaliteta materijala, DIN EN 573:    EN AW – 6060
- masa krila:      OZ 160 kg, otkl.-klizno 130-200 kg
- debljine stakla:     4-55 mm
- debljina stijenke profila:    2,2 mm.
- topl. izolativnost, EN ISO 10071-2:   Uf=1.9-2.4 W/m2 K 
- materijal za brtvljenje (EPDM)  DIN 7863</t>
  </si>
  <si>
    <t>POVRŠINSKA ZAŠTITA</t>
  </si>
  <si>
    <t xml:space="preserve">Aluminijski profili su plastificirani u završnu obradu prema izboru projektanta. Izvoditelj radova obavezan je prije početka plastifikacije aluminijskih profila podnijeti investitorima na uvid i odobrenje uzorke aluminijskih profila plastificirane prema njihovom izboru. </t>
  </si>
  <si>
    <t>UGRADNJA</t>
  </si>
  <si>
    <t xml:space="preserve">Ugradnja prozora i vrata:
Okviri se fiksiraju u betonsku konstrukciju ili u slijepe okvire direktno preko sidrenih vijaka kroz profile štoka. </t>
  </si>
  <si>
    <t>Izvoditelj radova obavezan je ispravno izabrati sve izolacijske materijale na unutarnjoj i vanjskoj strani fasade i to biti u stanju dokazati.</t>
  </si>
  <si>
    <t xml:space="preserve">U cijeni stavke uključiti komplet sav potreban rad i materijal prema opisu u troškovniku, kao i sve dodatne radove i materijale potrebne da se izradi kompletna fasada kao oblikovna i funkcionalna cjelina. Svi spojni limovi, opšavi, tolinske izolacije, hidroizolacije i parne brane koje se prema pravilima struke ugrađuju, sastavni su dio ove stavke. </t>
  </si>
  <si>
    <t>Uključeni svi prilključci sa podom, stropom, kutevima.</t>
  </si>
  <si>
    <t>Karakteristike : Ug≤1,1 W/m2K, low-e</t>
  </si>
  <si>
    <t>Obračun po komadu .</t>
  </si>
  <si>
    <t>INTERIJER!!!</t>
  </si>
  <si>
    <t>Sva čelična konstrukcija zaštićena AKZ premazom i farbana završnom bojom u dva sloja. Boja i ton po izboru projektanta. Obračun po komadu kompletno izvedene stavke.</t>
  </si>
  <si>
    <t>Završna obrada fasade</t>
  </si>
  <si>
    <t>Okov za vrata: rolo panti, brava, cilindar, kvaka obostrano.</t>
  </si>
  <si>
    <t>Izrada, dostava i montaža alu. fiksne stijene koja se sastoji od dva fiksna polja, tip kao Schüco AWS 65, izrađenih od profila sa prekinutim termičkim mostom. Sastavni dio stijene je i vanjska alu. klupica debljine 2mm u boji stolarije, dimenzija ovisi o pozicioniranju stijene.</t>
  </si>
  <si>
    <t xml:space="preserve">Izrada, dostava i montaža alu. punih jednokrilnih zaokretnih vrata otvaranje prema vani, tip kao Schüco ADS65 HD, izrađenih od profila sa prekinutim termičkim mostom. </t>
  </si>
  <si>
    <t>Izrada, dostava i montaža alu. punih dvokrilnih zaokretnih evakuacijskih vrata prema normi EN179, tip kao Schüco ADS65 HD, izrađenih od profila sa prekinutim termičkim mostom. Panel u donjoj zoni mora imati predviđene rešetke za cirkulaciju i prolaz zraka.</t>
  </si>
  <si>
    <t>Okov za vrata: rolo panti, panik brava, cilindar, panik kvake.</t>
  </si>
  <si>
    <t>Ispuna:
Alu. izolirani panel: 24mm. Debljina i sigurnost ovise o statičkom izračunu</t>
  </si>
  <si>
    <t>U cijenu je uključena dobava, izrada i montaža, sav dodatni spojni materijal i spojna sredstva te svi transporti.</t>
  </si>
  <si>
    <t>Dimenzija raster i način otvaranja vidljiv je
iz shema. Boja i ton po izboru projektanta. Sve mjere obavezno provjeriti na licu mjesta.</t>
  </si>
  <si>
    <t>Izrada, dostava i ugradnja automatske klizne stijene. U cijenu uključen kompletan okov za klizni sistem u završnoj boji prema odabiru projektanta. Vidljiva vodilica na zidu. Stakla su kaljena lamilirana stakla bez profilnih okvira.
Klizna vrata će se otvarati automatski na signal vatrodojave te će imati mogućnost ručnog otvaranja pomoću tipkala smještenih pored ulaza/izlaza. Navedena tipkala će biti spojena na rezervni izvor napajanja.</t>
  </si>
  <si>
    <t xml:space="preserve">Dobava materijala, izrada i montaža pregradnih stijena za tuš kabine, wc kabine, i kabine umivaoninaka od ploča HPL-a. Stijena se sastoji od fiksnog dijela i zaokretnih vrata. Vrata su opremljena leptir bravom sa oznakom slobodno/zauzeto i sa mogućnošću sigurnosnog otvaranja izvana. Pante i okov PVC. Otvaranje prema unutra. Fiksiranje aluminijskim "U" profilom u podu i u stropu. </t>
  </si>
  <si>
    <t>- police u tušu</t>
  </si>
  <si>
    <t>- paravani u tuševima</t>
  </si>
  <si>
    <t xml:space="preserve">Zidanje porobetonskih YTONG pregradnih zidova COMPACT pločama debljine 10,12,5 ili 15cm, grupe proizvoda (marke) 3,0/0,45 (N/mm2/t/m3) prema HRN EN 771-4. Sve ploče moraju biti I razreda kakvoće (sustav potvrđivanja sukladnosti 2+) zidane  tankoslojnim YTONG BIJELIM mortom marke M10 prema HRN EN 998-2. Prvi red ploča potrebno je postaviti na idealno ravan u oba smjera sloj vapneno-cemetnog morta  (1:2:8), debljine 1-3cm ovisno o točnosti izvedene  podloge. Sve ostale horizontalne i vertikalne sljubnice (fuge) potrebno je ispuniti po cijeloj površini tankoslojnim mortom maks. debljine 3mm. Prilikom zidanja nije dozvoljeno preklapanje vertikalnih sljubnica. Min. razmak između vertikalnih sljubnica dva susjedna reda smije biti 10cm. Povezivanje pregradnog zida i nosive konstrukcije potrebno je izvesti mehaničkim spojnim sredstvima - elastičnim ankerima, a vertikalnu fugu debljine 1cm i horizontalnu fugu između zida i stropa debljine 2cm  potrebno je popuniti PUR pjenom. U cijeni je uključena potrebna pokretna radna skela, elastični ankeri, PUR pjena i čišćenje radnog mjesta nakon završetka radova. Obračun po m2 izvedenog zida. </t>
  </si>
  <si>
    <t>- pregradni zidovi d=12.5 cm</t>
  </si>
  <si>
    <t>Dobava materijala i izrada pregradnog zida tipa Knauf, debljine 10,0 cm sa jednostrukom metalnom potkonstrukcijom iz čeličnih, pocinčanih CW i CU profila d=50mm. Obostrana dvostruka obloga sa vlagootpornim gipskartonskim pločama H13 d=12,5mm tipa Knauf. Ispuna od toplinske, zvučne i izolacije kao Knauf Insulation d=50mm. Međusobni razmaci okomitih profila 62,5 cm. Obrada spojeva Uniflott-om. Izrada prema smjernicama i uputama proizvođača. Zidove na koje se ljepe keramičke pločice potrebno je premazati impregnacijskim sredstvom što je uključeno u cijeni. 
Uz otvore na koji se montira stolarija potrebno je ugraditi sva potrebna ojačanja za pravilnu motažu stolarskih elementa. Sva ojačanja za otvore izvode se UA profilima i tehničkim uputstvima proizvođača. U zidovima je potrebno predvidjeti potrebna ojačanja za pravilan prihvat i funkcioniranje sanitarnih elemenata, polica, držača i sl.</t>
  </si>
  <si>
    <t>Dobava materijala i izrada pregradnog zida tipa Knauf, debljine 12,5 cm sa jednostrukom metalnom potkonstrukcijom iz čeličnih, pocinčanih CW i CU profila d = 75 mm. Obostrana dvostruka obloga sa vlagootpornim gipskartonskim pločama H13 d=12,5mm tipa Knauf. Ispuna od toplinske, zvučne i izolacije kao Knauf Insulation d=50mm. Zidove na koje se ljepe keramičke pločice potrebno je premazati impregnacijskim sredstvom što je uključeno u cijeni. 
Uz otvore na koji se montira stolarija potrebno je ugraditi sva potrebna ojačanja za pravilnu motažu stolarskih elementa. Sva ojačanja za otvore izvode se UA profilima i tehničkim uputstvima proizvođača. U zidovima je potrebno predvidjeti potrebna ojačanja za pravilan prihvat i funkcioniranje sanitarnih elemenata, polica, držača i sl.</t>
  </si>
  <si>
    <t>Dobava materijala i izrada pregradnog zida tipa Knauf, debljine 15,0 cm sa dvostrukom metalnom potkonstrukcijom iz čeličnih, pocinčanih CW i CU profila d=50+50mm. Obostrana dvostruka obloga sa gipskartonskim pločama H13 d=12,5mm tipa Knauf. Ispuna od toplinske, zvučne izolacije kao Knauf Insulation d=50mm. Međusobni razmaci okomitih profila 62,5 cm. Obrada spojeva Uniflott-om. Izrada prema smjernicama i uputama proizvođača. Zidove na koje se ljepe keramičke pločice potrebno je premazati impregnacijskim sredstvom što je uključeno u cijeni. 
Uz otvore na koji se montira stolarija potrebno je ugraditi sva potrebna ojačanja za pravilnu motažu stolarskih elementa. Sva ojačanja za otvore izvode se UA profilima i tehničkim uputstvima proizvođača. U zidovima je potrebno predvidjeti potrebna ojačanja za pravilan prihvat i funkcioniranje sanitarnih elemenata, polica, držača i sl.</t>
  </si>
  <si>
    <t>KAMENOREZAČKI RADOVI</t>
  </si>
  <si>
    <t>- rušenje objekta</t>
  </si>
  <si>
    <t>NAPOMENA: Obzirom na uklanjanje objekta eventualna razlika u količini iskopa biti će ovjerena od strane GNI te obračćunata po stvarnom stanju iskopanog materijala.</t>
  </si>
  <si>
    <t>Rušenje postojećeg objekta</t>
  </si>
  <si>
    <t>U cijenu stavke uključen je i odvoz na gradsku deponiju, sa svim unutarnjim i vanjskim, horizontalnim i vertikalnim trasnsportima, ukoliko nije drukčije specificirano pojedinačnom stavkom troškovnika.
Odvoz materijala na deponiju i osiguravanje deponije u nadležnosti je izvođača radova.</t>
  </si>
  <si>
    <t>Površinski iskop</t>
  </si>
  <si>
    <t>Montažni nadvoji</t>
  </si>
  <si>
    <t>Vertikalni serklaži</t>
  </si>
  <si>
    <t>Horizontalni serklaži</t>
  </si>
  <si>
    <t>Zidanje unutarnjih pregradnih zidova blokovima različite debljine u produžnom mortu omjera 1:2:6 sa ostavljanjem svih otvora. U cijenu uračunat sav potreban rad, materijal i pomoćna skela.  Obračun po m2 ozidanog zida, otvori su odbijeni.</t>
  </si>
  <si>
    <t xml:space="preserve">Dobava i ugradnja montažnih nadvoja od predgotovljenih elemenata. Stavka obuhvaća i izradu ležišta u zidovima na koje se nadvoji naslanjaju. Obračun po m1 ugrađenog nadvoja. </t>
  </si>
  <si>
    <t>- pregradni zidovi d=15 cm</t>
  </si>
  <si>
    <t>- zid debljine 10 cm W112 (vlagootporne ploče)</t>
  </si>
  <si>
    <t>- zid debljine 15 cm W115  (vlagootporne ploče)</t>
  </si>
  <si>
    <t>- zid debljine 12,5 cm W112  (vlagootporne ploče)</t>
  </si>
  <si>
    <t>- jednostrana zidna obloga 2x12,5mm  (vlagootporne ploče)</t>
  </si>
  <si>
    <t>- izrada zida kao nadvoj iznad olaznih vratiju od HPL-a.</t>
  </si>
  <si>
    <t>- zid debljine 20 cm W115  (vlagootporne ploče)</t>
  </si>
  <si>
    <t>Dobava materijala i izrada pregradnog zida tipa Knauf, debljine 20,0 cm sa dvostrukom metalnom potkonstrukcijom iz čeličnih, pocinčanih CW i CU profila d=75+75mm. Obostrana dvostruka obloga sa gipskartonskim pločama H13 d=12,5mm tipa Knauf. Ispuna od toplinske, zvučne izolacije kao Knauf Insulation d=50+50mm. Međusobni razmaci okomitih profila 62,5 cm. Obrada spojeva Uniflott-om. Izrada prema smjernicama i uputama proizvođača. Zidove na koje se ljepe keramičke pločice potrebno je premazati impregnacijskim sredstvom što je uključeno u cijeni. 
Uz otvore na koji se montira stolarija potrebno je ugraditi sva potrebna ojačanja za pravilnu motažu stolarskih elementa. Sva ojačanja za otvore izvode se UA profilima i tehničkim uputstvima proizvođača. U zidovima je potrebno predvidjeti potrebna ojačanja za pravilan prihvat i funkcioniranje sanitarnih elemenata, polica, držača i sl.</t>
  </si>
  <si>
    <t xml:space="preserve"> - spušteni strop sistem D112 visina ovjesa do 1.0m</t>
  </si>
  <si>
    <t xml:space="preserve"> - spušteni strop sistem D112 visina ovjesa do 1.0 m</t>
  </si>
  <si>
    <t xml:space="preserve"> - doplatak za bočno zatvaranje</t>
  </si>
  <si>
    <t>Epoksi pod</t>
  </si>
  <si>
    <t>Dobava i polaganje keramičkih pločica na poziciji umivaonika i praonika.</t>
  </si>
  <si>
    <t>Dobava i polaganje keramičkih pločica kupaonica na ravnu i čvrstu podlogu. Dimenzije, boja pločice i shema polaganja po izboru projektanta. Fugiranje poboljšanom cementnom brzovezujućom i brzosušećom fugirnom masom za fuge širine 2 do 20 mm sa Bio Block i Drop Effect tehnologijom (protiv bakterija i plijesni te vodoodbojna), razreda CG2, kao ULTRACOLOR PLUS (MAPEI), te brtvljenje dilatacijskih spojeva pomoću silikonske mase za brtvljenje bez otapala na osnovi acetatnog zamreženja, kao MAPESIL AC (MAPEI). NAPOMENA: obavezno punoplošno lijepljenje. Boje masa za fugiranje i brtvljenje odabiru se prema karti boja proizvođača, a po izboru projektanta. Obračun po m2 izvedenih površina. U cijeni: sva rezanja, pripasivanja i bušenja pločica. Silikoniranje uključeno u jediničnu cijenu polaganja keramike. Obračun po m2 izvednih površina.Tip zidnih keramičkih pločica prema odabiru projektanta. Obradu dilatacijskih reški izvesti jednokomponentnom   brtvećom poliuretanskom masom MAPEFLEX PU45, a reške prethodno obraditi  temeljnim premazom.</t>
  </si>
  <si>
    <t>Uzorak i boja kao SM'at Surface Materials S201 Grand Sotto. Sve izvoditi prema detaljima danim u projektnoj dokumentaciji.  Izvedba po uputama proizvođača. U cijeni je uključen sav rad, alat i spojni materijal do potpune gotovosti. Uzimanje mjera na licu mjesta. Obavezna potvrda uzoraka sa projektantom.
Obračun po komadu stijene sa vratima.</t>
  </si>
  <si>
    <t>Dobava materijala, izrada i montaža polica u tuš kabinama dimenzija 60x25 cm i cm. Sve izrađeno u potpunosti kao Max compact HPL ploča. Uzorak i boja kao SM'at Surface Materials 0015 Visone Laccata. Sve izvesti prema shemi iz nacrtne dokumentacije. Izvedba po uputama proizvođača. U cijeni je uključen sav rad, alat i spojni materijal do potpune gotovosti. Uzimanje mjera na licu mjesta. Obavezna potvrda uzoraka sa projektantom.
Obračun po komadu pregrade.</t>
  </si>
  <si>
    <t>Dobava materijala, izrada i montaža pregradnih paravana u tuš kabinama dimenzija 32x215 cm. Sve izrađeno u potpunosti kao Max compact HPL ploča. Uzorak i boja kao SM'at Surface Materials 0015 Visone Laccata. Sve izvesti prema shemi iz nacrtne dokumentacije. Izvedba po uputama proizvođača. U cijeni je uključen sav rad, alat i spojni materijal do potpune gotovosti. Uzimanje mjera na licu mjesta. Obavezna potvrda uzoraka sa projektantom.
Obračun po komadu pregrade.</t>
  </si>
  <si>
    <t>- klupčice širine cca 22 cm</t>
  </si>
  <si>
    <t>- klupčice cca 85x85 cm</t>
  </si>
  <si>
    <t xml:space="preserve">Dobava materijala, ipregniranje, gletanje i bojanje zidova i stropova vodootpornom visokoperivim perivim bojama, uključujući impregnaciju po preporuci odabranog proizvođača boje. </t>
  </si>
  <si>
    <t>- gletanje zidova do kvalitete Q4 i sva priprema za bojanje</t>
  </si>
  <si>
    <t>- gletanje stropova do kvalitete Q4 i sva priprema za bojanje</t>
  </si>
  <si>
    <t xml:space="preserve">CreaZen paneli se postavljaju u kombinaciji
s Bekafix stupovima. Korištenjem specijalnih
spojnica paneli se vrlo precizno mogu pričvrstiti
na stupove. </t>
  </si>
  <si>
    <t>U cijenu uključen sav rad i materijal za izvedbu stavke. U cijenu uključeno betoniranje temljnih stopa za stupiće ograde. Boja i ton po izboru projektanta. Obračun po m1 kompletno izvedene ograde.</t>
  </si>
  <si>
    <t>- stropovi - podlgedi međukatne konstrukcije</t>
  </si>
  <si>
    <t xml:space="preserve">- bojanje zidova (2-3 ruke) - unutarnja boja </t>
  </si>
  <si>
    <t xml:space="preserve">- bojanje stropova (2-3 ruke) - unutarnja boja </t>
  </si>
  <si>
    <t>- tehničke prostorije</t>
  </si>
  <si>
    <t>Dobava materijala i izrada kružnog zida tipa Knauf sa jednostrukom metalnom potkonstrukcijom iz čeličnih, pocinčanih CW profila d=75mm i Knaufixy GF75 profila koji se postavljaju na željenom radijusu. Razmak CW profila &lt;300mm. 
Dvostruka obloga sa savitljivim gipskartonskim pločama H13 d=12,5mm tipa Knauf. Mokro savijenje GK ploča na predgotovljenim šablonama. Savijanje vršiti po uputama proizvođača. Ispuna od toplinske, zvučne izolacije kao Knauf Insulation d=50+50mm. Međusobni razmaci okomitih profila 62,5 cm. Obrada spojeva Uniflott-om. Izrada prema smjernicama i uputama proizvođača. Zidove na koje se ljepe keramičke pločice potrebno je premazati impregnacijskim sredstvom što je uključeno u cijeni. 
Sva ojačanja za otvore izvode se UA profilima i tehničkim uputstvima proizvođača. U zidovima je potrebno predvidjeti potrebna ojačanja za pravilan prihvat i funkcioniranje sanitarnih elemenata, polica, držača i sl.</t>
  </si>
  <si>
    <t>NAPOMENA: U stvku obračunata i izrada čelične potkonstrukcije za kerrock konzolne pulteve.</t>
  </si>
  <si>
    <t>- zakrivljeni zid  (vlagootporne ploče)</t>
  </si>
  <si>
    <t>Dobava materijala, izrada i montaža kutije za zatvaranje perilica suđa. Kutija se sastoji od čelične konstrukcije na koju se bočno fiksira perforirani lim debljine 3mm. Sa gornje strane ugrađuje se vodilica za roletu. Roleta bez namotavanja - ostaje na vodilici. Roleta PVC sa ručkicom za dizanje i spuštanje te mehanizmom za zaključavanje. Izvoditi po detalju iz projekta.</t>
  </si>
  <si>
    <t>Nadstreha roštilja</t>
  </si>
  <si>
    <t>Nosivi čelični stupovi kvadratnog presjeka 120/120x5mm. Kvaliteta čelika S235JR. U stavci obuhvaćeni svi ankeri, vijci i ostali osnovni materijal za ugradnju i fiksiranje nosivih stupova.Ffiksira se na betonske temelje. Izvesti prema detalju iz statičkog proračuna. Stavkom obuhvaćena zaštita stupova antikorozivnim premazom u dva sloja te završno bojanje stupova u boji i tonu po izboru projektanta.</t>
  </si>
  <si>
    <t xml:space="preserve">Pokrov od pleksiglas ploča kao ACRIDITE 818 Plexiglass. Postavlja se na gotovu drvenu konstrukciju. Fiksira se u drvene grede. Prekide u pločama namjestiti na drvene grede kako spoj ne bi ostao vidljiv. Na spoju brtvljenje trakama protiv procurivanja vode. </t>
  </si>
  <si>
    <t xml:space="preserve">Dobava svog materijala, izrada i montaža nadstrehe koja se sastoji od čeličnih nosivih stupova, krovnih drvenih greda i pokrova od pleksiglasa. </t>
  </si>
  <si>
    <t xml:space="preserve">Sve izvoditi prema detaljima iz projektne dokumentacije. Elementi fiksirani bez vidljivih spojeva. Obračun stavke kako slijedi, sve izvedeno do potpune funkcionalnosti. Uključeni sav materijal, rad, prevoz, pričvrsni materijal i alat. </t>
  </si>
  <si>
    <t>- drvene lamele 5x15 cm</t>
  </si>
  <si>
    <t>- drvene grede 12/20 cm</t>
  </si>
  <si>
    <t>- čelični stupovi 120/120/5mm</t>
  </si>
  <si>
    <t>Temelji samci</t>
  </si>
  <si>
    <t>Dobava materijala i betoniranje ab temelja samaca betonom C25/30. Ugradnja armature u skladu sa statičkim proračunom. U cijenu je uključen sav potreban rad i materijal. 
Obračun po m3 za beton i m2 za oplatu.</t>
  </si>
  <si>
    <t>Temelji nadstrehe roštilja 70x70x70</t>
  </si>
  <si>
    <t>Betoniranje ab podne ploče u okolišu</t>
  </si>
  <si>
    <t>Betoniranje ab podne ploče betonom C25/30 na kamenoj podlozi , visine sloja 10 cm. U cijenu uračunata i građevinska mreža  Q-188.
Obračun po m2.</t>
  </si>
  <si>
    <t>Pozicija dizalice topline</t>
  </si>
  <si>
    <t>Pozicija grilla</t>
  </si>
  <si>
    <t>Zidovi na poziciji dizalice topline d=20 cm</t>
  </si>
  <si>
    <t>- klupčice širine cca 30 cm - zidovi u okolišu</t>
  </si>
  <si>
    <t>Tip P3 (grill zona) - Leonardo Ceramica Overcome  dim: 60x60cm, Boja OVRC R G RM, debljina 1.0 cm
Protukliznost R11</t>
  </si>
  <si>
    <t>- Etics sustav - MW 3,0cm</t>
  </si>
  <si>
    <t xml:space="preserve">Iskop rova za polaganje plinskih cijevi i cijevi grijanja kako je situacijom prikazano, s grubim planiranjem dna rova na točnost ± 3 cm. Iskopi se izvode odgovarajućom mehanizacijom ili ručno na mjestima križanja s drugim instalacijama u terenu dubine do 1,1 m i širine 0,8 m, te proširenjem rova na mjestima spoja, sve s pravilnim odsjecanjem stranice rova. Iskop rova za polaganje cijevi. </t>
  </si>
  <si>
    <t>Dobava i raznošenje pijeska garnulacije 0-8 mm, te ručna izrada posteljice ispod cjevovoda debljine 10 cm. Zatrpavanje cijevi pijeskom u širini rova, u sloju min iznad cijevi 10 cm. Obzirom da se cijev zatrpava i bočno za obračun je uzeta prosječna debljina sloja od 20 cm. Radovi se izvode isključivo ručno. Obračun po m3 posteljice. Izrada posteljice od pijeska. 33*0,6*0,2 =4,0 m3</t>
  </si>
  <si>
    <t>Zatrpavanje rova nakon montaže plinovoda i cjevovoda grijanja, njegovog urednog ispitivanja, položene pješčane zaštite cijevi. Zatrpavanje matrijalom iz iskopa (zelenilo) bez kamena, uz pažljivo zasipavanje u slojevima od 30 cm s dobrim zbijanjem svakog sloja. Obračun po m3.</t>
  </si>
  <si>
    <t>Izrada rova za plinske cijevi</t>
  </si>
  <si>
    <t>Posteljica za cijevi plina</t>
  </si>
  <si>
    <t>Zatrpavanje rova cijevovoda plina</t>
  </si>
  <si>
    <t>Izrada, dostava i montaža alu rolo vrata na elektromotorni pogon. 
Oprema upravljanja prema izboru investitora.
Boja vodilica i lamela po izboru projektanta.
Ugradnja suha u ab konstrukciju, podkonstrukcija u cjeni stavke. Kutija se sakriva u spuštenom stropu.</t>
  </si>
  <si>
    <t>Izrada, dostava i montaža alu. punih jednokrilnih zaokretnih vrata otvaranje prema vani, tip kao Schüco ADS65 HD, izrađenih od profila sa prekinutim termičkim mostom. Panel u donjoj zoni mora imati predviđene rešetke za cirkulaciju i prolaz zraka.</t>
  </si>
  <si>
    <t>- Pozicija 8 - dim: 90x230 cm;  boja: RAL 7022</t>
  </si>
  <si>
    <t xml:space="preserve">Stavka uključuje dobavu i postavljanje parne brane na ravni krov. Parna brana se postavlja na betonsku podlogu i podiže minimalno do visine toplinske izolacije. Međusobni preklopi traka parne brane i njeni završeci na atikama se brtve samoljepljivim trakama. Izvedba u svemu prema uputama proizvođača. U cijenu uključen sav potreban rad i materijal. </t>
  </si>
  <si>
    <t>- parna brana</t>
  </si>
  <si>
    <t>Horizontalne hidroizolacije temeljne ploče bitumenskim trakama 
Radi kontrole upojnosti podloge, nanošenje temeljnog polimer-bitumenskog premaza IDROPRIMER ili jednakovrijedan 0,3 kg/m2. Varenje dvije plastomerne bitumenske hidroizolacijske trake visoke kvalitete kao TREND HS ili jednakovijedne ojačane sa netkanim poliesterskim filcom i stabilizirane u uzdužnom smjeru staklenim vlaknima debljine 4mm. Zadizanje hidroizolacije 20cm na zid. Uključeni preklopi od 10cm. (min. tehničke karakteristike: temp. postojanost od -5°C do +80°C, izduženje 35% uzdužno i poprečno rastezanje 2%). 
Obračun po m2 izvedene površine.</t>
  </si>
  <si>
    <t xml:space="preserve">- drenažna cijev </t>
  </si>
  <si>
    <t>Dobava i postava TPO sintetičke folije za ravne krovove s balastom, kao MAPEPLAN T B 15, ojačane staklenom mrežicom (otporna na korijenje), debljine 1.5 mm. 
Rubovi folija se međusobno preklapaju 10cm i zavaruju vrućim zrakom kako bi se postigao potpuno homogen spoj. MAPEPLAN T B 15 ispunjava zahtjeve prema normi HRN EN 13956. Uz zidove objekta folija se uzdiže do visine 30cm iznad zemlje te se mehanički pričvršćuje kaširanim PVC limom kao MAPEPLAN T LIM širine 5cm, a spoj se zapunjuje poliuretanskim trajnolelastičnim kitom kao MAPEFLEX PU45. U cijenu uračunata i obrada svih prodora.</t>
  </si>
  <si>
    <t>Šljunak</t>
  </si>
  <si>
    <t>Dobava i ugradnja oblutka granulacije 16-32 mm u debljini cca 5,0cm u preko hidroizolacijske membrane. Obračun po m2</t>
  </si>
  <si>
    <t>Betoniranje AB stepenica</t>
  </si>
  <si>
    <t>GK debljine 20,0 cm</t>
  </si>
  <si>
    <t>Aquapanel zid debljine 20cm</t>
  </si>
  <si>
    <t>Tip P1 - Leonardo Ceramica Overcome  dim: 60x60cm, Boja OVRC W RM, debljina 1.0 cm
Protukliznost R10</t>
  </si>
  <si>
    <t>Tip P2 - Leonardo Ceramica Overcome  dim: 60x60cm, Boja OVRC R W RM, debljina 1.0 cm
Protukliznost R11</t>
  </si>
  <si>
    <t>Dobava materijala i izrada obloge vanjskog zida građevine lomljenim kamenom sa jednim licem. Kamenb kao Valežin Hiža, dvostrano kalano + rezano na 4-20 cm širine i slobodne dužine. Debljina obloge 3-5 cm. Kamen se postavlja u ljepilu punoplošnim ljepljenjem. Prije ljepljenja kamena zid je potrebno hidroizolirati polimercementnim HI premazom, što je uključeno u zasebnoj stavci.</t>
  </si>
  <si>
    <t>Bitumenski premaz</t>
  </si>
  <si>
    <t>Dobava i primjena jednokomponente bitumenske emulzije kao Plastimul ili jednakovrijedno na pripremljenu podlogu. Nanijeti temeljni premaz (Plastimul razijeđen s vodom 45-50%) i sačekati da se potpuno osuši.
Nanijeti najmanje dva sloja minimalne ukupne debljine 3 mm s ravnom ili nazubljenom lopaticom ili špricanjem sukladno normi EN 15814. Drugi sloj može biti primijenjen samo na savršeno suhi prvi sloj.  Potrošnja 1,7kg/m2/mm</t>
  </si>
  <si>
    <t>NAPOMENA: Bitumenski premaz nanosi se na pozicijama prodora cijevi kroz podnu ab ploču.</t>
  </si>
  <si>
    <t>- pregradni zidovi d= 12.5 cm</t>
  </si>
  <si>
    <t>-  XPS  4,0cm + PE  folija</t>
  </si>
  <si>
    <t>-  estrih u padu d=4,0 cm (tehničke prostorije)</t>
  </si>
  <si>
    <t>-  estrih u padu d=7,0 cm (vanjske terase)</t>
  </si>
  <si>
    <t>-  estrih d=4,0 cm (pozicija grila)</t>
  </si>
  <si>
    <t>Polimercementni HI premaz</t>
  </si>
  <si>
    <t>- horizontalana hidroizolacija</t>
  </si>
  <si>
    <t>- vertikalna hidroizolacija</t>
  </si>
  <si>
    <t>- hidroizolacija ispod kamene obloge zidova</t>
  </si>
  <si>
    <t>Obrada spojeva na spojevima HI</t>
  </si>
  <si>
    <t>Obrada kutnih spojeva sa trakama za ojačanje. Trake se postavljaju u svježi sloj polimercementnog HI premaza, prije izvedbe drugog sloja. Ugradnja po uputama priozvođača. Obračun po m1.</t>
  </si>
  <si>
    <t>- obrada spojeva HI</t>
  </si>
  <si>
    <t>Izvedba  hidroizolacije zidova i podova, dvokomponentnim polimer-cementnim mortom kao MAPEI -MAPELASTIC u dva sloja ukupne debljine 2-2,5 mm. Prije izrade hidroizolacije spojeve zidova i podova, kao i sve rubove i kuteve na spojevima obraditi sa gumiranom trakom kao MAPEBAND EASY, a sve instalacijske prodore i priključke obraditi  kao MAPEBAND EASY manžetama.  U prvi svježi sloj hidroizolacije umeće se mrežica od alkalno otpornih staklenih vlakana kao MAPENET 150 - Mapei za ojačanje hidroizolacijskog sustava. Nakon 4-5 sati nanosi se drugi sloj. Hidroizolaciju izvesti na sazreloj čvrstoj potpuno suhoj podlozi.  Sve radove raditi prema uputama proizvođača.  Hidroizolaciju uzdignuti uz zidove min 15,0cm. 
Obračun po m²  izvedene hidroizolacije.</t>
  </si>
  <si>
    <t>Priprema podloge za epoksi pod</t>
  </si>
  <si>
    <t>Priprema podloge strojno kugličnim sačmarenjem, brušenjem ili frezanjem.
Priprema se izvodi u svrhu uklanjanja cementne skramice, ostatke ulja i nečistoća, komplet čišćenje, usisavanjem, a sve zbog potrebne prionjivosti podne obloge za podlogu (vlačna čvrstoća min. 1,5 N/mm). Kod nanošenja epoksida potrebno je poštivati kostruktivne dilatacije, najveće polje prostornih dilatacija je 25m2..</t>
  </si>
  <si>
    <t xml:space="preserve">Izvedba višeslojnog protukliznog epoksidnog sustava u skladištu kao MAPEFLOOR SUSTAV 31, debljine od 0,8 do 1,2 mm, uključujući izradu spoja poda i zida.
Iznos vlage po CM-u do 4 %. Izvedba zaštitne protuklizne epoksi obloge, visokootporne na kemikalije, sol, dinamička i statička opterećenja, habanje, smrzavicu i sl. Temperatura zraka mora biti viša od +8 ºC, a temperatura podloge najmanje +3 ºC viša od temperature rošenja. </t>
  </si>
  <si>
    <t>Postupak izvedbe:</t>
  </si>
  <si>
    <t>Nanijeti gladilicom dvokomponentni epoksidni temeljni premaz kao PRIMER-a SN pomiješan s MAPECOLOR PASTOM i 0,4 dijela kvarcnog pijeska QUARTZ 0,5. Svježi sloj posipati pijeskom iste granulacije do potpunog zasićenja.</t>
  </si>
  <si>
    <t>Nakon stvrdnjavanja, ukloniti ostatke kvarcnog pijeska usisavačem.</t>
  </si>
  <si>
    <t>Nanijeti završni sloj dvokomponentne epoksidne smole kao MAPEFLOOR I300 SL s dodatkom MAPECOLOR PASTE i pijeska QUARTZ 0,25 podjednako i kontinuirano, koristeći srednje dlakav valjak, te osigurati da se potezi valjka međusobno križaju kako bi se postigla površina bez nedostataka.</t>
  </si>
  <si>
    <t>Pod je namijenjen za unutarnje prostore. Izvodi se prema uputama proizvođača.</t>
  </si>
  <si>
    <t>U cijenu uključiti sav rad i materijal. Obračun po m2 podne površine.</t>
  </si>
  <si>
    <t>Kvaliteta proizvoda kao: MAPEFLOOR SUSTAV 31 epoksi pod ili jednakovrijedan materijal.</t>
  </si>
  <si>
    <t>Prateći građevinski radovi za postavljanje spremnika UNP. Iskop rupe u zemlji III-V kategorije dimenzija 6,3*2,65 m dubine 2,20 m</t>
  </si>
  <si>
    <t>Zatrpavanje prostora oko spremnika pijeskom</t>
  </si>
  <si>
    <t>Zatrpavanje iznad spremnika čistom zemljom</t>
  </si>
  <si>
    <t>Tip P1 - Leonardo Ceramica Overcome, Boja OVRC W RM, debljina 1.0 cm
Protukliznost R10</t>
  </si>
  <si>
    <t>Tip Z1 - Leonardo Ceramica Overcome  dim: 60x60cm, Boja OVRC W RM, debljina 1.0 cm</t>
  </si>
  <si>
    <t>Dobava i montaža aluminijskog profila na spojevima keramike. Profili kao Progress Projolly Suqre Simmetrico PJQSA 10-SL03, boja Vern Stone Grayvory. Visina profila 10.0mm.
Obračun po m' uključujući sav potreban materijal.</t>
  </si>
  <si>
    <t>Izrada, dobava i postava vanjskih kamenih poklopnica od kamena kanfanarac debljine 3.0 cm. Obrada - četkani kamen. Izveden okapni profil (urezan užljeb na donjem licu). Obavezna izmjera na licu mjesta. Prije dobave ovjeriti uzorak sa projektantom. 
Obračun po m1</t>
  </si>
  <si>
    <t>Izrada, dobava i montaža vanjskih kamenih klupčica od prirodnog kamena. Kamene klupčice postavljaju se na parapetne zidove vanjskih umivaonika i praonika. Sve spojeve zakitati trajnoelastičnim kitom. Prije dobave ovjeriti uzorak sa projektantom. 
Obračun po m1 ili komadu ugrađene kamene klupčice.</t>
  </si>
  <si>
    <t xml:space="preserve">Dobava materijala, izrada i ugradnja okruglih čeličnih stupova presjeka 141.3/4 mm kao stupova nosive konstrukcije. Stupovi se fiksiraju na čeličnu ploču ugrađenu u beton prilikom izvođenja ab radova. U stavci obuhvaćeni svi ankeri, vijci i ostali osnovni materijal za ugradnju i fiksiranje nosivih stupova. Izvesti prema detalju iz statičkog proračuna. U cijenu je uključeno i ispitivanje sučeonih varova bezrazornim metodama. </t>
  </si>
  <si>
    <t>- Okrugle cijevi 141.3/4 mm</t>
  </si>
  <si>
    <t>Obračun po kg sa svim pričvrsnim materijalom, ankerima, vijcima i sl.</t>
  </si>
  <si>
    <t xml:space="preserve">Zatrpavanje </t>
  </si>
  <si>
    <t>- oblaganje zidova u okolišu</t>
  </si>
  <si>
    <t>- pregradni zidovi d=10.0 cm</t>
  </si>
  <si>
    <t>- mineralna vuna u padu d=12cm</t>
  </si>
  <si>
    <t>Dobava materijala i izrada jednostrane zidne obloge sa Aquapanel Outdoor pločama (sustav za vanjske primjene) debljine 2x12,5 mm. Izrada potkonstrukcije od Knauf profila CW/UW 75 anti-korozivne zaštite C3 iz pocinčanog lima debljine 0,6 mm. Međusobni razmaci okomitih CW profila 62,5 cm. Obrada spojeva sa Aquapanel PU ljepilom za spojeve. Sva potrebna ojačanja uključena u cijenu.</t>
  </si>
  <si>
    <t>Završna obrada:
- Knauf mort za armiranje + vanjska mrežica + mort
- Knauf vanjski temeljni premaz.
Sve spremno za završnu fasadnu obradu.</t>
  </si>
  <si>
    <t>- jednostrana obloga Aquapanel Oudoor pločama</t>
  </si>
  <si>
    <t>Zakrivljeni zid od GK ploča</t>
  </si>
  <si>
    <t>Tip Z2 - Caesar, Be more, boja Haze, dim. 160x320 cm, debljina 6 mm; spoj pod 45 stupnja</t>
  </si>
  <si>
    <t>Ukrasne fasadne lamele od WPC-a</t>
  </si>
  <si>
    <t>Drvene lamele izrađuju se od WPC-a. Dimenzije letvica su 160/60mm, debljina stijenke 0.8mm Letvice su dvostrukih zidova.</t>
  </si>
  <si>
    <r>
      <t xml:space="preserve">Prije izvedbe uzorak materijala potvrditi sa projektantom.
</t>
    </r>
    <r>
      <rPr>
        <sz val="10"/>
        <color theme="1"/>
        <rFont val="Arial"/>
        <family val="2"/>
        <charset val="238"/>
      </rPr>
      <t>Uzorak var 1 - boja Teak
Uzorak var 2 - boja Ipe
Uzorak var 3 - boja Wallnut</t>
    </r>
  </si>
  <si>
    <t>- Letvice dim 160x60mm na čeličnoj potkonstrukciji</t>
  </si>
  <si>
    <t>Dobava materijala i izrada vanjskih ukrasnih lamela-brisoleja na fasadi. Završna obrada letvica u imitaciji drva. Letvice se postavljaju zarotirano oko vertikalne osi. Na gornjem i donjem dijelu potrebno je predvidjeti čeličnu potkonstrukciju na koju se fiksiraju pomoću navarenih papuča.</t>
  </si>
  <si>
    <t xml:space="preserve"> U cijenu uključen sav potreban rad, materijal, pričvsna sredstva i potrebne ukrute. Izvoditi prema detalju iz projekta. Obračun po m1 kompletno izvedene stavke do potpune funkcionalnosti.</t>
  </si>
  <si>
    <t>Dobava materijala i betoniranje ab ploča i zidova roštilja u potrebnoj glatkoj oplati, betonom C25/30. Ugradnja armature u skladu sa statičkim proračunom.</t>
  </si>
  <si>
    <t>Betoniranje AB roštilja</t>
  </si>
  <si>
    <t>Dobava i postava toplinske izolacije XPS (ekstrudirani polistiren) na fasadu. Izolacija se postavlja na fasadu ispod obloge od kamena. Obračun po m2</t>
  </si>
  <si>
    <t>- XPS 10,0cm</t>
  </si>
  <si>
    <t>- XPS 5,0cm</t>
  </si>
  <si>
    <t>- XPS 3,0cm</t>
  </si>
  <si>
    <t>Postava TI ispod kamene obloge</t>
  </si>
  <si>
    <t>- XPS 15,0cm</t>
  </si>
  <si>
    <t>Postava TI na dijelove fasade objekta</t>
  </si>
  <si>
    <t xml:space="preserve">Izrada, dostava i montaža alu. punih jednokrilnih zaokretnih vrata otvaranje prema unutra, tip kao Schüco ADS65 HD, izrađenih od profila sa prekinutim termičkim mostom. </t>
  </si>
  <si>
    <t>- Pozicija 5 - dim: 90x210 cm;  boja: RAL 7022</t>
  </si>
  <si>
    <t xml:space="preserve">Uključeni svi prilključci sa podom, stropom, kutevima. Na spojevima sa podom/zidovima metlice za brtvljenje protiv vjetra/ kiše.  Spoj na napajanje. </t>
  </si>
  <si>
    <t xml:space="preserve">Uključeni svi prilključci sa podom, stropom, kutevima. Na spojevima sa podom/zidovima metlice za brtvljenje protiv vjetra/ kiše. Spoj na napajanje. </t>
  </si>
  <si>
    <t>- Pozicija 7 - dim: 190x230 cm;  boja: RAL 7022</t>
  </si>
  <si>
    <t>Izrada, dostava i montaža alu. fiksne stijene koja se sastoji od tri fiksna polja, tip kao Schüco AWS 65, izrađenih od profila sa prekinutim termičkim mostom. Sastavni dio stijene je i vanjska alu. klupica debljine 2mm u boji stolarije, dimenzija ovisi o pozicioniranju stijene. Stavka obuhvaća i izradu špaleta od aluminijskog lima debljine 3mm,  bočno i gore, boja po izboru projektanta (sve mjere limova potrebno definirati na licu mjesta).</t>
  </si>
  <si>
    <t>Ostakljenje:
dvostruko IZO staklo: 8mm+16mm Argon+ 44.2mm                     Debljina i sigurnost ovise o statičkom izračunu</t>
  </si>
  <si>
    <t>Izrada, dostava i montaža alu. fiksne stijene koja se sastoji od jednog fiksnog polja, tip kao Schüco AWS 65, izrađenih od profila sa prekinutim termičkim mostom.</t>
  </si>
  <si>
    <t>Izrada, dostava i montaža alu. fiksne stijene koja se sastoji od jednog fiksnog polja, tip kao Schüco AWS 65, izrađenih od profila sa prekinutim termičkim mostom. Sastavni dio stijene je i vanjska alu. klupica debljine 2mm u boji stolarije, dimenzija ovisi o pozicioniranju stijene.</t>
  </si>
  <si>
    <t>- Pozicija 1 - dim: 150x210 cm;  boja: RAL 7022</t>
  </si>
  <si>
    <t>- Pozicija 2 - dim: 250x280 cm;  boja: RAL 7022</t>
  </si>
  <si>
    <t>- Pozicija 3 - dim: 210x170 cm;  boja: RAL 7022</t>
  </si>
  <si>
    <t>- Shema H1- dim: 305x220cm; 3 vrata 70x220</t>
  </si>
  <si>
    <t>- Shema H2- dim: 418x220cm; 4 vrata 70x220</t>
  </si>
  <si>
    <t>- Shema H3- dim: 575x220cm; 5 vrata 70x220</t>
  </si>
  <si>
    <t>- Shema H4- dim: 340x220cm; 3 vrata 70x220</t>
  </si>
  <si>
    <t>- Shema H5- dim: 223x220cm; 2 vrata 70x220</t>
  </si>
  <si>
    <t>- Shema H6- dim: 740x220cm; 7 vrata 70x220</t>
  </si>
  <si>
    <t>- Shema H7- dim: 310x220cm; 3 vrata 70x220</t>
  </si>
  <si>
    <t>- Shema H8- dim: 515x220cm; 5 vrata 70x220</t>
  </si>
  <si>
    <t>- Shema H9- dim: 250x150cm; 3 vrata 70x220</t>
  </si>
  <si>
    <t>KAMEN</t>
  </si>
  <si>
    <t>- opšav atike r.š. cca 55cm; RAL: 7002</t>
  </si>
  <si>
    <t>Obračun po m1</t>
  </si>
  <si>
    <t>Dobava materijala, izrada i postava limarskih opšava atika ravnih krovova iz plastificiranog lima debljine 0,60mm  sa okapima. Opšave izvesti udaljene minimalno 4cm od linije gotove fasade. učvršćuju o podlogu udarnim tiplama ili sl. na razmaku od 15-25 cm, Opšave ugraditi na kuke koje se vijcima učvršćuju u gornju toplinski izoliranu plohu atike. Proboje dodatno hidro izolirati polimer cementom što je u cijeni stavke. Plastifikacija u boji prema odabiru projektanta.U jediničnu cijenu uključena obrada vrha atike: polimercementra hidroizolacija i ploče XPS-a debljine 5 cm.</t>
  </si>
  <si>
    <t>- Pozicija 6 - dim: 200x210 cm;  boja: RAL 7022</t>
  </si>
  <si>
    <t>Izrada, dostava i montaža alu. klizne automatske stijene koja se sastoji od jednog kliznog polja, tip kao Schüco AWS 65, izrađenih od profila sa prekinutim termičkim mostom.  Otvaranje preko dugmeta, spoj na napajanje. Sa unutrašnje strane predvidjeti zaključavanje. Fiksno krilo zatvara se u gk zid</t>
  </si>
  <si>
    <t>- Pozicija 9 - dim: 90x230 cm;  boja: RAL 7022</t>
  </si>
  <si>
    <t>- Pozicija 10 - dim: 590x193 cm;  boja: RAL 7022</t>
  </si>
  <si>
    <t>- Pozicija 11 - dim: 110x280 cm;  boja: RAL 7022</t>
  </si>
  <si>
    <t>- Pozicija 12 - dim: 490x193 cm;  boja: RAL 7022</t>
  </si>
  <si>
    <t>- Pozicija 13 - dim: 195x193 cm;  boja: RAL 7022</t>
  </si>
  <si>
    <t>- Pozicija 14 - dim: 125x280 cm;  boja: RAL 7022</t>
  </si>
  <si>
    <t>- Pozicija 15- dim: 100x220 cm;  boja: RAL 7022</t>
  </si>
  <si>
    <t>- Pozicija 4 - dim: 80x210 cm;  boja: RAL 7022</t>
  </si>
  <si>
    <t xml:space="preserve">Na nosivu čeličnu konstrukciju ugrađuje se drvena krovna konstrukcija od greda 12/20cm posložene u mrežu na razmaku 50cm. Grede KVH grede kvalitete C24, drvo jela.
Na postavljenu konstrukciju ugrađuju se lemele - drvene letvice dimenzije 2x12 cm. Lamele se postavljaju pod nagibom kako je dano projektnom dokumentacijom. 
Spajanje elemenata bez vidljivih spojeva. Svi drveni elementi fino brušeni, premazani sredstvima za zaštitu drva.Završni premaz u boji i tonu po izboru projektanta - Belinka br. 28 staro drvo. </t>
  </si>
  <si>
    <t xml:space="preserve">Zatvaranje perilica </t>
  </si>
  <si>
    <t>A.</t>
  </si>
  <si>
    <t>GO RADOVI</t>
  </si>
  <si>
    <t>SVEUKUPNO GO RADOVI kn:</t>
  </si>
  <si>
    <t>B.</t>
  </si>
  <si>
    <t>STROJARSTVO</t>
  </si>
  <si>
    <t>C.</t>
  </si>
  <si>
    <t>VODA I ODVODNJA</t>
  </si>
  <si>
    <t>D.</t>
  </si>
  <si>
    <t>E.</t>
  </si>
  <si>
    <t>HORTIKULTURA</t>
  </si>
  <si>
    <t>F.</t>
  </si>
  <si>
    <t>TIPSKA OPREMA</t>
  </si>
  <si>
    <t>STAVKA T1 - VRTNI STOL SA STOLICAMA U GRILL ZONI 
Dobava, dostava i montaža vrtnog namještaja komplet stola sa stolicama, stol VEGAS T - širine 100cm, visine 75 cm, dužina 180 cm rastegljiva na 220 cm. Dimenzije stolice AIR XL : 57x60x44cm, visina naslona 81 cm.   Boja beige. Stavka uključuje pričvrsni, brtveni i spojni materijal potreban za ugradnju. Mjesto postavljanja namještaja je u grill zoni ispod nadstrešnice. 
link: https://www.skerjanc.com/hr/vrtni-namjestaj/vrtni-namjestaj-vegas-t-air-xl-16</t>
  </si>
  <si>
    <t>-dobava opreme (komplet stol + 8 stolica) i potrebnog materijala za kompletiranje stavke</t>
  </si>
  <si>
    <t>-istovar i skladištenje te transport na mjesto montaže, te montaža</t>
  </si>
  <si>
    <t>STAVKA T2 - BARSKA STOLICA U BEAUTY ZONI
Dobava, dostava i montaža barske stolice nižeg sjedišta, tip PEDRALI BABILA 2748 - boja - SA (SAND), širina 50cm, dubina 48cm, visina naslona 92 cm, visina sjedišta 64,5 cm.   Stavka uključuje pričvrsni, brtveni i spojni materijal potreban za montažu. Mjesto postavljanja sbarskih stolica je u beauty zoni unutar ženskog sanitarnog čvora. 
link: https://www.skerjanc.com/hr/barske-stolice/pedrali-barska-stolica-babila-2748</t>
  </si>
  <si>
    <t>-dobava opreme i potrebnog materijala za kompletiranje stavke</t>
  </si>
  <si>
    <t>STAVKA T3 - ZIDNO OGLEDALO U SOBI ZA PREVIJANJE
Dobava, dostava i montaža zidnog ogledala tip IKEA STOCKHOLM, velicine fi=60cm, materijal orahov furnir. 
Art: 304.468.96
Ogledalo se postavlja u prostoriju za previjanje beba, cca 5-10cm  iznad slavine.  Stavka uključuje pričvrsni, brtveni i spojni materijal potreban za montažu. Mjesto postavljanja sbarskih stolica je u beauty zoni unutar ženskog sanitarnog čvora. 
link: https://www.ikea.com/hr/hr/p/stockholm-ogledalo-orahov-furnir-30446896/</t>
  </si>
  <si>
    <t>STAVKA T4 - PERIVA TAPETA NA ZIDU U BEAUTY ZONI
Dobava, dostava i montaža perive tapete na zidu. Dimenzija tapete je 185x220 cm. Tapeta se lijepi na zid unutar okvira definiranog štukaturnom letvicom. (Štukatura nije dio ove stavke). Tip tapete je STUDIJO WALLART - "Koraljni greben" 
Stavka uključuje i ljepilo potrebno za ljepljenje tapete te sav ostali potreban materjal.  
link: https://studijo.co/proizvod/koraljni-greben/</t>
  </si>
  <si>
    <t xml:space="preserve">STAVKA T5 - ZIDNA ŠTUKATURNA LETVICA NA ZIDU U BEAUTY ZONI
Dobava, dostava i montaža zidne štukaturne letvice - tip: Sklad profili, Model i 745, dim. 1.7x4cm. Letvica je izvedena iz polistirena te se boja u boju zida. 
Letvica se lijepi na zid u formi ukrasnog okvira perive tapete (tapeta nije dio ove stavke). Veličina pravokutnog dijela koji uokviruje letvica je 185cm x 220 cm - sveukupna dužina letvice je 810m.  Stavka uključuje pričvrsni, brtveni i spojni materijal potreban za montažu.  
 </t>
  </si>
  <si>
    <t xml:space="preserve">STAVKA T6 - ZIDNE NALJEPNICE U SOBI ZA PREVIJANJE
Dobava, dostava i montaža zidnih naljepnica u sobi za previjanje beba. Zidne naljepnice - zvjezdice  - NUVOLA DESIGN -  set od 100 komada, boja bijela br 01.
 Stavka uključuje pričvrsni, brtveni i spojni materijal potreban za montažu.  
link: https://nuvola-design.com/product/zidne-naljepnice-zvjezdice/
 </t>
  </si>
  <si>
    <t xml:space="preserve">STAVKA T7 - PERIVA TAPETA SA MOTIVOM PEPIJA U DJEČJIM SANITARIJAMA
Dobava, dostava i montaža perive tapete sa motivom Pepija na zidu bez pozadine. Dimenzija Pepi figure 120x180 cm. Tapeta se lijepi na zid. Motiv tapete dostavlja investitor u odgovarajućem formatu te on nije dio ove stavke.  
Stavka uključuje i ljepilo potrebno za ljepljenje tapete te sav ostali potreban materjal.  
 </t>
  </si>
  <si>
    <t xml:space="preserve">STAVKA T8 - POMIČNA DASKA ZA PEGLANJE 
Dobava, dostava i montaža daske za peglanje u prostoriji sa perilicama i sušilicama. Tip Silk Trade - daska za peglanje, artikal: 230044, boja: bijela, otvorenih dimenzija 143x40x91 cm.  
link: https://silktradeshop.ba/daska-za-peglanje-delu_e-proizvod-26943/
 Stavka uključuje pričvrsni, brtveni i spojni materijal potreban za montažu.  
 </t>
  </si>
  <si>
    <t xml:space="preserve">STAVKA T9 - GLAČALO 
Dobava, dostava i montaža glačala. Glačalo na paru PS2 2400.  PS2 2400. Imetec kućanski aparat.
link: https://www.spectra-media.hr/hr/proizvod/glacalo-na-paru/268/
 </t>
  </si>
  <si>
    <t xml:space="preserve">STAVKA T10 - FRIGO BOX
Dobava, dostava i montaža frogo boxa. Tip Model CM 700 KAMP  
link: https://www.alpfrigo.com/alpfrigo4.php?lang=SLO
 </t>
  </si>
  <si>
    <t xml:space="preserve">STAVKA T11 - LG PROFESIONALNA PERILICA RUBLJA GIANT C , KAPACITET 10 KG (MAX. 13 KG)
Dobava, dostava i montaža perilice rublja. 
link: https://lg.ehome.hr/proizvod/lg-profesionalna-perilica-rublja-giant-c-kapacitet-10-kg-max-13-kg/
 </t>
  </si>
  <si>
    <t xml:space="preserve">STAVKA T12 - Profesionalna sušilica rublja 10 kg
LG Giant C električna
Dobava, dostava i montaža sušilice rublja. 
link: https://www.bijelisvijet.hr/proizvodi/lg-profesionalne-susilice-rublja/giant-c-elektricna/
 </t>
  </si>
  <si>
    <t xml:space="preserve">STAVKA T13 - perilica suđa
Dobava dostava i montaža perilice za suđe, tip kao SteelTech 36-00 M, Colged 
3 programa pranja: 60, 90 i 180 s, kapacitet: 20 košara/h, dim. košare: 500x500 mm, visina otvora: 365 mm, kapacitet
komore za pranje: 20 l, potrošnja vode: 2 l/košari, dvostruka stijenka vrata, vučene vodilice, prikaz temperature vode,
snaga: 3.5 kW, napon: 230/50/1N, masa: 62 kg, dim. 575x605x820 mm
*uz perilicu se isporučuju: 1 košara za tanjure, 1 košara za čaše i 1 košara za pribor
p/n: 917155
 </t>
  </si>
  <si>
    <t xml:space="preserve"> INOX ŽETONJERKA - KOMPLET
dim. 175x116x233 mm
komada 1 po perilici</t>
  </si>
  <si>
    <t>ŽETON SREBRNI SA 1 ŽLJEBOM D24, Alberici 
p/n: GT-1101
komada 50 po perilici</t>
  </si>
  <si>
    <t xml:space="preserve">STAVKA T14 - KOŠ ZA OTPAD
KLARSTEIN ORDNUNGSHÜTTER 3, 45 L
link: https://www.jeftinije.hr/Proizvod/8840184/oprema-za-dom/organizacija-i-skladistenje/kosevi-za-smece/klarstein-ordnungshutter-3-45-l-krem-bez-kos-za-smece-3-x-15-l
 </t>
  </si>
  <si>
    <t xml:space="preserve">STAVKA T15 - OKOLIŠ - KLUPE
ZIGZA WOOD modularne klupe sa drvenim sjedištem dimenzija 210x68x45 cm. Bijele boje, sa impregriranim sjedištem
link: https://archgoods.eu/wp-content/uploads/2019/05/VPI_BOOK_ONLINE.pdf
str 165
 </t>
  </si>
  <si>
    <t>OPREMA PO NARUDŽBI</t>
  </si>
  <si>
    <t xml:space="preserve">STAVKA D1 - ELEMENT SA POLICAMA U PROSTORIJI ZA ČISTAČICE 
izrada, dostava i montaža elementa sa policama. Širina elementa je 148cm, dubina 70cm, visina 210 cm. Element se izvodi iz laminata na iverici - CONTYFALCO 103 FS02 - Bijela front pearl. Police se postavljaju svakih 23 cm, osim pri dnu gdje je prva polica udaljena 48 cm iznad donje ploče kako bi se u taj dio mogle smjestiti kante i sl. Pri dnu elementa izvesti aluminijski sokl u visini od 10 cm.  Element postaviti uza zid u prostoriji za čistačice te obavezno predvidjeti njegovo fiksno pričvršćivanje za zid.  
Stavka uključuje pričvrsni, brtveni i spojni materijal potreban za montažu.
 </t>
  </si>
  <si>
    <t>-izrada, dobava, dostava i montaža opreme i potrebnog materijala za kompletiranje stavke</t>
  </si>
  <si>
    <t xml:space="preserve">STAVKA D2 - ZIDNE POLICE U PROSTORIJI ZA PREVIJANJE BEBA
izrada, dostava i montaža zidnih polica u obliku kućica koje se postavljaju u prostoriju za previjanje beba. Police se sastoje od dvije kućice. Jedna kućica je dimenzije - širine 30cm, visine do "atike" je 20cm, sveukupna visina do "sljemena" je 30cm. Dimenzije druge kućice su slijedeće: širina 24 cm, visina do -"atike" 18cm, visina do "sljemena" 23 cm. Dubina obiju kućica je 20 cm, uključujući i pozadinu odnosno "leđa". Kućice se izvode iz medijapana lakiranog PU Lakom. Svi spojevi se izvode pod kutem od 45 stupnjeva. Veća kućica se lakira u boju po NCS: S 4040-R80B, manja kućica se lakira u boju po NCS: S 4030-R40B. Kućice se montiraju na zid, iznad kerrock dijela za prematanje na visini od 140cm od poda. Služiti će za odlaganje vlažnih maramica i ostalih stvari potrebnih za previjanje beba.   
Stavka uključuje pričvrsni, brtveni i spojni materijal potreban za montažu.
 </t>
  </si>
  <si>
    <t>-izrada, dobava, dostava i montaža opreme i potrebnog materijala za kompletiranje stavke (kompl 2 kućice)</t>
  </si>
  <si>
    <t>kompl</t>
  </si>
  <si>
    <t xml:space="preserve">STAVKA D3 - PREGRADA IZMEĐU UMIVAONIKA
izrada, dostava i montaža samostojeće polutransparentne pregrade između određenih umivaonika. Pregrada je pravougaonog oblika, te se vanjski okvir izvodi iz metalnog profila pravokutnog presjeka 3x3cm. Dužina pregrade je na donjem dijelu 45 cm, dok je ukupna visina pregrade 80 cm. Ispuna pregrade su HPL letvice. Gornje letvice su  postavljene vertikalno, visine 50 cm, širine 2cm, na razmaku od 3 cm, debljine 2 cm. Gornji dio letvica odvojen je od donjih metalnim profilom. Donje letvice su  postavljene vertikalno , širine 2cm, na razmaku od 6 cm, debljine 2 cm. Metalni okvir se boja po ralu 7022, dok se dijagonalne letvice izvode iz HPL CONTY U16002 ML. Metalna pregrada fiksira se za kerrock podlogu u dijelu između dva umivaonika, pozicije pogledati u izvedbenom nacrtu. 
Stavka uključuje pričvrsni, brtveni i spojni materijal potreban za montažu.
 </t>
  </si>
  <si>
    <t xml:space="preserve">-izrada, dobava, dostava i montaža opreme i potrebnog materijala za kompletiranje stavke </t>
  </si>
  <si>
    <t xml:space="preserve">STAVKA D4 - OGLEDALO U KABINI SA UMIVAONICIMA
Izrada, dostava i montaža ogledala u kabini postavljenog na zid obložen keramičkim pločicama. Ogledalo je kružnog oblika, fi 90cm. Staklo ogledala ljepi se na vodootpornu šperploču. Sve je uokvireno metalnim tankim okvirom, širina okvira 0,3 cm, debljina okvira 2 cm. Okvir se boja po RALu u boju 7022. Kružno ogledalo fiksira se iznad umivaonika na visini od 110 cm od poda, odnosno, cca 5-10 cm iznad slavine. Ogledalo se fiksira centralno u odnosu na slavinu. 
Stavka uključuje pričvrsni, brtveni i spojni materijal potreban za montažu.
 </t>
  </si>
  <si>
    <t xml:space="preserve">STAVKA D5 - ELEMENT SA OGLEDALOM I INSTALACIJAMA
Izrada, dostava i montaža slobodnostojećeg elementa sa ogledalom i svim potrebnim instalacijama, postavljenim i pričvršćenim za kerrock ploču u sklopu umivaonika. Element se izvodi iz HPL laminata - CONTY 3155 ANTRACITE LACCATA, širine 60cm, visine 102 cm, dubine 13 cm. S prednje strane na hpl oblogu postavlja se ogledalo unutar "niše" predviđene za isto. Niša odnosno udubljenje iznosi 1 cm. Ogledalo je trapeznog oblika - 3 stranice su paralelne odnosno okomite dok četvrta je kosa, dimenzije ogledala jesu - visina 99cm, širina 44cm, visina 84 cm, i kosina 46 cm. Ogledalo se postavlja s lijeve strane elementa kako bi se s desne strane u širini od 15 cm ugradile potrebne utičnice, prekidači i zidna svjetiljka, kao i na određenim elementima i sušilo za kosu koje se postavlja s bočne strane (zidna svjetiljka i sušilo za kosu, ni utičnice ni prekidači nisu dio ove stavke). U određenim elementima u beauty zoni potrebno ce biti postaviti bočno ogledalo s povećalom koj enij edio ove stavke.    
Stavka uključuje pričvrsni, brtveni i spojni materijal potreban za montažu.
 </t>
  </si>
  <si>
    <t xml:space="preserve">STAVKA D6 - ELEMENT SA OBOSTRANIM OGLEDALOM I INSTALACIJAMA 
Izrada, dostava i montaža slobodnostojećeg elementa sa obostranim ogledalima i svim potrebnim instalacijama, postavljenim i pričvršćenim za kerrock ploču u sklopu umivaonika. Element se izvodi iz  HPL laminata - CONTY 3155 ANTRACITE LACCATA, širine 60cm, visine 102 cm, dubine 13 cm. S prednje i stražnje strane na hpl oblogu postavljaju se ogledala unutar "niše" predviđene za isto. Niša odnosno udubljenje iznosi 1 cm. Ogledalo je trapeznog oblika - 3 stranice su paralelne odnosno okomite dok četvrta je kosa, dimenzije ogledala jesu - visina 99cm, širina 44cm, visina 84 cm, i kosina 46 cm. Ogledalo se postavlja s lijeve strane elementa kako bi se s desne strane u širini od 15 cm ugradile potrebne utičnice, prekidači i zidna svjetiljka, kao i na određenim elementima i sušilo za kosu koje se postavlja s bočne strane (zidna svjetiljka i sušilo za kosu nisu dio ove stavke). Sa lijeve strane se nalaze i dvije police, od istoga materijala kao i element sa ogledalom. Dim: 40 x 12 x 1 cm. Prva polica se nalazi na visini od 25 cm a druga na visini od prve 20 cm.
Stavka uključuje pričvrsni, brtveni i spojni materijal potreban za montažu.
 </t>
  </si>
  <si>
    <t xml:space="preserve">STAVKA D7 - ORMAR ZA STOL ZA GLAČANJE  
Izrada, dostava i montaža zidnog elementa odnosno ormara dimenzija: dužina 160 cm, širina 200cm, visina 50 cm. Ormar se izvodi iz hpl laminata CONTY U16002 SM CONGO, debljine 2 cm, te ga je potrebno sa stražnje strane ukrutiti.  
Stavka uključuje pričvrsni, brtveni i spojni materijal potreban za montažu.
 </t>
  </si>
  <si>
    <t xml:space="preserve">STAVKA D8 - KLUPA SA ŽARDINJEROM  (hodnik i praonici )
Izrada, dostava i montaža klupe sa žardinjerom. Klupa je dužine sveukupne 320 cm, konzolno pričvršćena za nosivi zid. Klupa je sinusoidnog oblika te je u najužem dijelu dubine 42cm, a u najširem 70cm, visina 45cm od poda. Sjedište se izvodi iz drvenih letvica premazanim svim zaštitnim sredstvima protiv vanjskih klimatskih uvjeta. Boja letvice je izbljedjeli hrast (uzorak dostaviti projektantu na uvid i potvrdu). Letvice se postavljaju okomito na zid širine 4cm, debljine 2cm, L oblika - dubina varira s obzirom na sinusoidan oblik klupe,  a visina je 10cm - metalna podkonstrukcija mora biti sakrivena. U najširem dijelu klupe izvodi se betonska žardinjera od poda  dimenzija: 125cm x 50cm, visine 40 cm. Drvene letvice prekrivaju gornju površinu "zidova" betonske kadice kako bi beton bio vidljiv samo u donjoj zoni ispod klupe. Beton se dodatno brusi i boja u sivu boju.   
Stavka uključuje pričvrsni, brtveni i spojni materijal potreban za montažu.
 </t>
  </si>
  <si>
    <t xml:space="preserve">STAVKA D9 - STOL ZA ŠMINKANJE U BEAUTY ZONI  
Izrada, dostava i montaža konzolnog stola za šminkanje u beauty zoni. Stol se sastoji od dvije hpl ploče debljine 6 cm spojene kako bi ukupna dužina stola iznosila 195cm. Napomena - ploča se nastavlja unutar štoka do prozora pošto se u tom dijelu prozora ne izvodi klupčica tako da je sveukupna dubina ploče 72cm. Ploče stola se fiksiraju konzolnu za bočne zidove te je potrebno izvesti i metalnu podkonstrukciju stola kako bi stol bio konzolno fiksiran za parapetni zid.  Stol se izvodi iz hpl laminata Conty TU06 Tuttifrutti Nespola 
Stavka uključuje pričvrsni, brtveni i spojni materijal potreban za montažu.
 </t>
  </si>
  <si>
    <t xml:space="preserve">STAVKA D10 - PLEKSIGLAS MUŠKA I ŽENSKA OZNAKA  
Izrada, dostava i montaža oznaka za sanitarne prostore. Oznake urađene u obliku muškarca i žene, dimenzija: visine 180 cm i debljine 1 cm. U xxx boji. Oznake je potrebno sa stražnje strane ukrutiti. 
Rade se dvije muške figure i dvije ženske figure pozicije i oblik pogledati u izvedbenom nacrtu. 
Stavka uključuje pričvrsni, brtveni i spojni materijal potreban za montažu.
 </t>
  </si>
  <si>
    <t xml:space="preserve">STAVKA D11 - HPL KROŠNJA  
Izrada, dostava i montaža Izrezanih i obrađenih ploča HPL-a za krošnju. Pozicije i oblik, i mjesta rezanja pogledati u izvedbenom nacrtu. Spajanje sklapanjem jednu u drugu po šemi datoj u crtežima. HPL krošnja radit će se u tri boje CONTY xxx. Krošnju je potrebno i ukrutiti, kako za strop tako i za stablo koje će se raditi od gips kartona. 
Stavka uključuje pričvrsni, brtveni i spojni materijal potreban za montažu.
 </t>
  </si>
  <si>
    <t>G.</t>
  </si>
  <si>
    <t>SIGNALIZACIJA</t>
  </si>
  <si>
    <t>G.1.</t>
  </si>
  <si>
    <t>BROJ SANITARCA</t>
  </si>
  <si>
    <t xml:space="preserve">Plexi ploča 5 mm, tisak na ploču ili naljepnica s unutarnje strane                   
FORMAT: 300x300 mm                                                                                      
TISAK: 1/0 (boja Pnatone 7273 - prema grafiđkoj priprmei i uzorku)
Montaža na zid silikon bez kiseline ili dupla traka                                                                   </t>
  </si>
  <si>
    <t>obračun po komadu</t>
  </si>
  <si>
    <t>G.2.</t>
  </si>
  <si>
    <t xml:space="preserve">MUŠKA / ŽENSKA STRANA </t>
  </si>
  <si>
    <t>G.3.</t>
  </si>
  <si>
    <t>DJEČJI ODJELJAK</t>
  </si>
  <si>
    <t xml:space="preserve">Plexi ploča 5 mm, tisak na ploču ili naljepnica s unutarnje strane                   
FORMAT: 150X150 mm                                                                                      
TISAK: 1/0 (boja Pnatone 7273 - prema grafiđkoj priprmei i uzorku)
Montaža na zid silikon bez kiseline ili dupla traka                                                                   </t>
  </si>
  <si>
    <t>G.4.</t>
  </si>
  <si>
    <t>VEŠERAJ</t>
  </si>
  <si>
    <t>G.5.</t>
  </si>
  <si>
    <t>WC INVALIDI</t>
  </si>
  <si>
    <t xml:space="preserve">Plexi ploča 5 mm, tisak na ploču ili naljepnica s unutarnje strane                   
FORMAT: 250X150 mm                                                                                      
TISAK: 1/0 (boja Pnatone 7273 - prema grafiđkoj priprmei i uzorku)
Montaža na zid silikon bez kiseline ili dupla traka                                                                   </t>
  </si>
  <si>
    <t>G.6.</t>
  </si>
  <si>
    <t>OZNAKA ZA PRANJE SUĐA - ODJELJAK</t>
  </si>
  <si>
    <t xml:space="preserve">Plexi ploča 5 mm, tisak na ploču ili naljepnica s unutarnje strane                   
FORMAT: 150X150 mm                                                                                      
TISAK: 1/0 (boja Pnatone 7273 - prema grafiđkoj priprmei i uzorku)
Montaža na zid silikon bez kiseline ili dupla traka          </t>
  </si>
  <si>
    <t>G.7.</t>
  </si>
  <si>
    <t>OZNAKA ZA PRANJE VEŠA - ODJELJAK</t>
  </si>
  <si>
    <t xml:space="preserve">Plexi ploča 5 mm, tisak na ploču ili naljepnica s unutarnje strane                   
FORMAT: 150X150 mm                                                                                      
TISAK: 1/0 (boja Pnatone 7273 - prema grafiđkoj priprmei i uzorku)
Montaža na zid silikon bez kiseline ili dupla traka            </t>
  </si>
  <si>
    <t>G.8.</t>
  </si>
  <si>
    <t>OZNAKA ZA KEMIJSKI WC</t>
  </si>
  <si>
    <t xml:space="preserve">Plexi ploča 5 mm, tisak na ploču ili naljepnica s unutarnje strane                   
FORMAT: 150X150 mm                                                                                      
TISAK: 1/0 (boja Pnatone 7273 - prema grafiđkoj priprmei i uzorku)
Montaža na zid silikon bez kiseline ili dupla traka                                      </t>
  </si>
  <si>
    <t>G.9.</t>
  </si>
  <si>
    <t>OZNAKA ZA PERILICE SUĐA - ODJELJAK</t>
  </si>
  <si>
    <t xml:space="preserve">Plexi ploča 5 mm, tisak na ploču ili naljepnica s unutarnje strane                   
FORMAT: 150X150 mm                                                                                      
TISAK: 1/0 (boja Pnatone 7273 - prema grafiđkoj priprmei i uzorku)
Montaža na zid silikon bez kiseline ili dupla traka        </t>
  </si>
  <si>
    <t>G.10.</t>
  </si>
  <si>
    <t>OZNAKA ZA PERILICE RUBLJA - ODJELJAK</t>
  </si>
  <si>
    <t xml:space="preserve">Plexi ploča 5 mm, tisak na ploču ili naljepnica s unutarnje strane                   
FORMAT: 150X150 mm                                                                                      
TISAK: 1/0 (boja Pnatone 7273 - prema grafiđkoj priprmei i uzorku)
Montaža na zid silikon bez kiseline ili dupla traka              </t>
  </si>
  <si>
    <t>G.11.</t>
  </si>
  <si>
    <t>TUŠ ZA KUĆNE LJUBIMCE</t>
  </si>
  <si>
    <t>G.12.</t>
  </si>
  <si>
    <t>INDIVIDUALNE OZNAKE ZA M/Ž KABINE</t>
  </si>
  <si>
    <t xml:space="preserve">Plexi ploča 5 mm, tisak na ploču ili naljepnica s unutarnje strane                   
FORMAT: 100x100 mm                                                                                      
TISAK: 1/0 (boja Pnatone 7273 - prema grafiđkoj priprmei i uzorku)
Montaža na zid silikon bez kiseline ili dupla traka                                                                   </t>
  </si>
  <si>
    <t>G.13.</t>
  </si>
  <si>
    <t>INDIVIDUALNE OZNAKE ZA TUŠEVE</t>
  </si>
  <si>
    <t xml:space="preserve">Plexi ploča 5 mm, tisak na ploču ili naljepnica s unutarnje strane                   
FORMAT: 100x100 mm                                                                                      
TISAK: 1/0 (boja Pnatone 7273 - prema grafiđkoj priprmei i uzorku)
Montaža na zid silikon bez kiseline ili dupla traka                         </t>
  </si>
  <si>
    <t>G.14.</t>
  </si>
  <si>
    <t>INDIVIDUALNE OZNAKE ZA UMIVAONIKE</t>
  </si>
  <si>
    <t xml:space="preserve">Plexi ploča 5 mm, tisak na ploču ili naljepnica s unutarnje strane                   
FORMAT: 100x100 mm                                                                                      
TISAK: 1/0 (boja Pnatone 7273 - prema grafiđkoj priprmei i uzorku)
Montaža na zid silikon bez kiseline ili dupla traka                 </t>
  </si>
  <si>
    <t>G.15.</t>
  </si>
  <si>
    <t>PREVIJANJE BEBA</t>
  </si>
  <si>
    <t xml:space="preserve">Plexi ploča 5 mm, tisak na ploču ili naljepnica s unutarnje strane                   
FORMAT: 150X150 mm                                                                                      
TISAK: 1/0 (boja Pnatone 7273 - prema grafiđkoj priprmei i uzorku)
Montaža na zid silikon bez kiseline ili dupla traka                   </t>
  </si>
  <si>
    <t>G.16.</t>
  </si>
  <si>
    <t xml:space="preserve">INFO KUTAK - SUSTAV S NOSAČIMA I PLEXI KŠULJICAMA ZA IZLAGANJE INFORMACIJA </t>
  </si>
  <si>
    <t xml:space="preserve">Sustav sajli s plexi košuljicama - formata 750 x 820 mm - sastoji se od 3 sajle visine 820 mm, pričvršćene na zid ili podlogu/pločice nosačima FLY SWING modela (6 nosača - crveno). Plexi košuljice 3 komada u formatu A4, 3 komada u formatu A3, pričvršćene na sajle nosačima:  FLY PIN model (6 kom - žuto); FLY PIN DOUBLE (3 kom - plavo); Sustav je predviđen za postavljanje u unutarnji prostor tj. svakako natkriveni. U sustav se postavljaju tiskani materijali u navedenim formatima a tisak se planira kroz tisak operativnog materijala objekta </t>
  </si>
  <si>
    <t>G.17.</t>
  </si>
  <si>
    <t xml:space="preserve">RAZNE SIGURNOSNE NALJEPNICE - STRUJA / STAFF ONLY </t>
  </si>
  <si>
    <t xml:space="preserve">POTREBNO: Izrada i postavljanje naljepnice na postojeći panel/ ploču /površinu                                                 
FORMAT:  razni formati od cca  300 X 300 mm                                                                                                      MATERIJAL: PVC  naljepnica/folija s  TISKOM 2/0                                                                                                                                 NAPOMENA: prije postavljanja potrebno je skinuti postojeće naljepnice i pripremiti površinu za postavlajnje;     </t>
  </si>
  <si>
    <t>G.18.</t>
  </si>
  <si>
    <t>PLAN EVAKUACIJE</t>
  </si>
  <si>
    <t xml:space="preserve">POTREBNO: Izrada i postavljanje naljepnice na postojeći panel/ ploču /površinu                                                 
FORMAT:  razni formati od cca  300 X 300 mm                                                                                                      MATERIJAL: PVC  naljepnica/folija s  TISKOM 2/0                                                                                                                                 NAPOMENA: prije postavljanja potrebno je skinuti postojeće naljepnice i pripremiti površinu za postavlajnje;                                                                                                                                      </t>
  </si>
  <si>
    <t>G.19.</t>
  </si>
  <si>
    <t>OBAVIJESNA TABLA - 600x600 mm  (DJEČJE IGRALIŠTE I OSTALE POTREBNE IFNORAMCIJE)</t>
  </si>
  <si>
    <t xml:space="preserve">PANEL  I STUP:
Dobava i postavljanje table dimenzija 600x600 mm od eloksiranog  aluminija boje natur, debljine 2 mm sa duplo savijenim rubom. Montaža na aluminijski stupa Ø 60 mm ukupne duljine cca 250 cm. Montaža aluminijskim obujmicama, 2 obujmice na sredini ploče.  Ispis -jednostrano. Natpis izveden folijom putem digitalnog tiska sa zaštitnom suhom laminacijom, cast trajnosti do 10 godina. Postavljanje na stup. </t>
  </si>
  <si>
    <t>TEMELJ
Izrada temelja iz betona razreda čvrstoće C20/25 završne visine 10 cm ispod nivoa okolnog terena. Dimenzije temelja min. 40x40 cm, dubine min. 40 cm.  U jediničnu cijenu  uračunati i dobavu i postavu ankerne ploče dimenzija 240x240x8 mm s nosivim stupom visine 50 cm za učvršćivanje aluminijskog stupa te izradu 4 rupe fi 14 mm za učvršćivanje putem vijaka sa tiplama, iskop rupe dimenziaja 50x50x60 cm u zemljištu mješovite ktg sa odvozom iskopanog materijala na registriranu deponiju te dobavu, dovoz i planiranje čiste zemlje prosječne dubine 10 cm i površine do 2m2.</t>
  </si>
  <si>
    <t>obračun po komadu - panel i stup</t>
  </si>
  <si>
    <t>obračun po komadu - temelj</t>
  </si>
  <si>
    <t>G.20.</t>
  </si>
  <si>
    <t>SMJEROKAZI  (PUTOKAZI) - smještajne jedinice i emergency exit</t>
  </si>
  <si>
    <t xml:space="preserve">PANEL
Dobava i postavljanje table dimenzija 800x150 x15 mm od eloksiranog aluminija boje natur. Lamela se montira na stup vijcima pomoću originlnog alumijiskog adaptera sa utorom. PVC čep profila 150 mm sive boje. Natpis izveden dvostrano folijom putem digitalnog tiska sa zaštitnom suhom laminacijom, cast trajnosti do 10 godina. Postavljanje na stup. </t>
  </si>
  <si>
    <t>STUP
Aluminijski eloksirani stupovi promjera 60 mm, debljina stijenke 3 mm, eloxirani natur boje visine iznad zemlje 180 cm. PVC čep stupa profila 60 mm sive boje. Al stup se pričvršćuje vijcima u 3 zone na nosivi stup ankerne ploče. Dodatno učvršćenje punjenjem područja pričvršćivanja poliuretanskom pjenom.</t>
  </si>
  <si>
    <t>obračun po komadu - panel</t>
  </si>
  <si>
    <t>obračun po komadu - stup</t>
  </si>
  <si>
    <t>G.21.</t>
  </si>
  <si>
    <t>SMJEROKAZI  (PUTOKAZI) - sadržaji u kampu</t>
  </si>
  <si>
    <t xml:space="preserve">PANEL
Dobava i postavljanje table dimenzija 800x150 x15 mm od eloksiranog aluminija boje natur. Lamela se montira na stup vijcima pomoću originlnog alumijiskog adaptera sa utorom. PVC čep profila 150 mm sive boje. Natpis izveden dvostrano folijom putem digitalnog tiska sa zaštitnom suhom laminacijom, cast trajnosti do 10 godina. Postavljanje na dva stupa. </t>
  </si>
  <si>
    <t>G.22.</t>
  </si>
  <si>
    <t>OBAVIJESNA TABLA - 700x900 mm</t>
  </si>
  <si>
    <t xml:space="preserve">PANEL  I STUP
Dobava i postavljanje table dimenzija 700 x 900 mm od eloksiranog  aluminija boje natur, debljine 2 mm sa duplo savijenim rubom. Montaža na aluminijski stupa Ø 60 mm ukupne duljine cca 250 cm. Montaža aluminijskim obujmicama, 2 obujmice na sredini ploče.  Ispis -jednostrano. Natpis izveden folijom putem digitalnog tiska sa zaštitnom suhom laminacijom, cast trajnosti do 10 godina. Postavljanje na stup. </t>
  </si>
  <si>
    <t>SVEUKUPNO SIGNALIZACIJA kn:</t>
  </si>
  <si>
    <t>H.</t>
  </si>
  <si>
    <t>SANITARNA OPREMA</t>
  </si>
  <si>
    <t>Dobava i ugradnja konzolne keramičke wc školjke Ideal Standard Tesi art. T007901 dim. 53,5x36,5 cm sa odvodom u zid u kompletu s pripadajućim wc sjedalom sa sistemom soft-close art. T352701. Sanitarna keramika ima posebni sistem ispiranja AquaBlade koji omogućava lakše održavanje i čišćenje te tiše ispiranje, a wc sjedalo je demontažno radi lakšeg čišćenja i održavanja. Stavka uključuje pričvrsni, brtveni i spojni materijal potreban za ugradnju.</t>
  </si>
  <si>
    <t>Dobava i ugradnja konzolne keramičke wc školjke za djecu Laufen Florakids art. 8.2003.1.000 dim. 52x31 cm sa odvodom u zid u kompletu s pripadajućim wc sjedalom u boji prema odabiru projektanta. Stavka uključuje pričvrsni, brtveni i spojni materijal potreban za ugradnju.</t>
  </si>
  <si>
    <t>Dobava i ugradnja instalacijskog elementa Tece art. 9 400 001 visine 112 cm za konzolnu wc školjku. Instalacijski element je samonosiv za ugradnju u suhomontažnu zidnu ili predzidnu konstrukciju u kompletu sa niskošumnim vodokotlićem, dvokoličinskom tipkom za aktiviranje ispiranja u bijeloj boji TeceNow art. 9 240 400 i setom zvučne izolacije art. 9 200 010. Stavka uključuje pričvrsni, brtveni i spojni materijal potreban za ugradnju.</t>
  </si>
  <si>
    <t>Dobava i ugradnja kerrock pulta s ugradbenim kerrock umivaonicima tip Lora u boji 514 sandstone dim. 58x37x11 cm sa sifonom u svemu prema detalju. Kerrock pult debljine 12 mm u boji 514 sandstone u kompletu sa svim potrebnim ojačanjima za ugradnju umivaonika. S prednje i bočnih strana je maska visine 25 cm, a  svi vidljivi rubovi moraju biti obrađeni - ispolirani. Točnu mjeru pulta potrebno uzeti na objektu te je u stavci uključeno i prilagođavanje pulta u odnosu na izvedene dimenzije zidova. U stavku je uključena izrada otvora za držač ručnika s prednje strane s dodatnom izradom unutarnje maske koja sakriva umivaonik i sifon. U stavci uključeni i tipski metalni nosači za ugradnju pulta. Stavka uključuje pričvrsni, brtveni i spojni materijal potreban za ugradnju.</t>
  </si>
  <si>
    <t>-dobava i montaža opreme i potrebnog materijala za kompletiranje stavke</t>
  </si>
  <si>
    <t>dimenzije pulta 620x75 cm s 6 umivaonika</t>
  </si>
  <si>
    <t>dimenzije pulta 490x75 cm s 5 umivaonika</t>
  </si>
  <si>
    <t>dimenzije pulta 417x65 cm s 4 umivaonika</t>
  </si>
  <si>
    <t>dimenzije pulta 290x65 cm s 3 umivaonikom</t>
  </si>
  <si>
    <t>dimenzije pulta 190x120 cm s 4 umivaonika</t>
  </si>
  <si>
    <t>dimenzije pulta 180x65 cm s 2 umivaonika</t>
  </si>
  <si>
    <t>dimenzije pulta 105x50 cm s 1 umivaonikom</t>
  </si>
  <si>
    <t>dimenzije pulta 95x50 cm s 1 umivaonikom</t>
  </si>
  <si>
    <t>Dobava i ugradnja kerrock pulta za dječje sanitarije. Pult se sastoji od dva kružna elementa sa ugradbenim kerrock umivaonicima. Svaki kružni element je fi 95cm,u presjeku element se izvodi kao "L" oblik tako da vanjska "debljina" iznosi 25 cm - dovoljno da se sakrije sifon ispod umivaonika. Oba dva elementa stoje konzolno pričvršćeni za središnji nosivi stup fi 35cm, visine 45cm koji se izvodi iz knaufa sa čeličnim ojačanjima. Jedan kerrock element se izvodi iznad drugog tako da je visina višeg kerrock elementa 60cm, a visina nižeg 47cm. Na niži kerrock pult se ugrađuju 2 ugradbena kerrock umivaonika tip Keri dim 35x12 r 45 mm promjera 34,3 cm i visine 11,5 cm sa sifonom sve u boji 213 pineapple, na viši kerrock pult ugrađuju se jedan umivaonik tip Keri dim 35x12 r 45 mm sve u boji  506 cream. Predvidjeti i potrebne otvore u kerrock ploči za montažu slavina.   U stavku je uključena izrada otvora za držač ručnika i ugradnja ugradbenog dozatora za tekući sapun. U stavci uključeni i tipski metalni nosači za ugradnju pulta. Stavka uključuje pričvrsni, brtveni i spojni materijal potreban za ugradnju.</t>
  </si>
  <si>
    <t xml:space="preserve">Dobava i ugradnja štedne stojeće jednoručne armature za umivaonik visine izljeva 94 mm tip Hansgrohe Focus 100 LowFlow art. 31603000 u kompletu s izljevnom piletom. Armatura ima štedni perlator sa sistemom uštede vode 3,5 l/min, te ima mogućnost ograničavanja maksimalne temperature na kartuši. Armatura ima silikonski perlator radi spriječavanja nastanka kamenca i lakšeg čišćenja (QuickClean tehnologija). Stavka uključuje kutne ventile s filterom te pričvrsni, brtveni i spojni materijal potreban za ugradnju. </t>
  </si>
  <si>
    <t>Dobava i ugradnja zidnog umivaonika Dolomite Quarzo art. E881601 dimenzije 50x44 cm. U stavci uključen kromirani sifon za umivaonik. U stavci uključen i sav ostali pričvrsni i brtveni materijal potreban za montažu. Umivaonik se postavlja u prostor kemijskog wc-a.</t>
  </si>
  <si>
    <t>Dobava i ugradnja instalacijskog elementa Tece art. 9 310 000 visine 112 cm za umivaonik. Instalacijski element je samonosiv za ugradnju u suhomontažnu zidnu ili predzidnu konstrukciju. Stavka uključuje pričvrsni, brtveni i spojni materijal potreban za ugradnju.</t>
  </si>
  <si>
    <t>Dobava i ugradnja štedne stojeće jednoručne armature za umivaonik Hansgrohe Focus E art. 31730000. Armatura ima sistem uštede vode 5 l/min, te ima mogućnost ograničavanja maksimalne temperature na kartuši. Stavka uključuje kutne ventile sa filterom te pričvrsni, brtveni i spojni materijal potreban za ugradnju. Ugrađuje se u prostor kemijskog wc-a.</t>
  </si>
  <si>
    <t>Dobava i ugradnja kerrock pulta u L izvedbi za ugradnju u sanitarije za bebe dim. 198+178x90 cm s podpultnom kadom za bebe i udubljenjem za podlogu za presvlačenje beba. Kerrock pult debljine 12 mm u boji UNI 500 Vanilla u kompletu sa svim potrebnim ojačanjima za ugradnju umivaonika. S prednje strane pulta izvedena maska visine 25 cm, a svi vidljivi rubovi moraju biti obrađeni - ispolirani. Ispod pulta postavlja se kadica od kerrocka tip Barbi u boji UNI 500 Vanilla dim. 63,4x38,6x13,8 cm u kompletu sa sifonom za spoj na odvod vode. Na kerrock pultu se izvodi udubljenje na koje se postavlja podloga za presvlačenje beba koja je u nivou pulta. Podloga izvedena od spužvastog materijala te dodatno tapecirana u materijalu prema odabiru projektanta. Stavka uključuje i potrebne metalne nosače za ugradnju pulta. Prije izvedbe na objektu je potrebno uzeti točne mjere.</t>
  </si>
  <si>
    <t xml:space="preserve">Dobava i ugradnja stojeće jednoručne armature za kadicu za bebe tip Paffoni Red 183. Armatura ima tuš ručku na izvlačenje te se postavlja na kerrock pult. Stavka uključuje kutne ventile sa filterom te pričvrsni, brtveni i spojni materijal potreban za ugradnju. </t>
  </si>
  <si>
    <t>Dobava i ugradnja podne inox odvodne tuš kanalice Tece Linus za prostor tuša duljine 80 cm. Tuš kanalica sastoji se od ugradbenog tijela-sifona s prirubnicom i Seal System brtvenom trakom. Tuš kanalica ima montažne nogice, zvučno izolirane, za jednostavno podešavanje visine i fiksiranje pozicije tijela kanalice, odvodna priključna cijev DN50 mm, priključna vrijednost 0,8 l/s. Pokrovna rešetka je izrađena od nehrđajućeg čelika te može biti puna ili se može zakrenuti te služi za ispunu keramičkim pločicama. Stavka uključuje pričvrsni, brtveni i spojni materijal potreban za ugradnju.</t>
  </si>
  <si>
    <t>Dobava i ugradnja zidne podžbukne armature Hansgrohe Focus za tuš u kompletu s tuš ružom. Jednoručna armatura sastoji se od univerzalnog ugradbenog elementa i-box art. 01800180 u kompletu sa završnim setom tip Focus art. 31965000. Armatura ima mogućnost ograničavanja maksimalne temperature na kartuši. U stavci je uključena tuš ruža Crometta 160 Ecosmart s potrošnjom vode 9 l/min promjera 160 mm art. 26578000 i kromirana izljevna cijev duljine 30 cm art. ZSOF035. Tuš ruža ima silikonske čepove radi spriječavanja nastanka kamenca i lakšeg čišćenja (QuickClean tehnologija). Potrebna cijevna instalacija za spoj armature tuševa uključena je u stavci vodoinstalaterskih radova. Stavka uključuje pričvrsni, brtveni i spojni materijal potreban za ugradnju.</t>
  </si>
  <si>
    <t>Dobava i ugradnja zidne podžbukne armature Hansgrohe Focus za tuš u kompletu s tuš konzolom. Jednoručna armatura sastoji se od univerzalnog ugradbenog elementa i-box art. 01800180 u kompletu sa završnim setom tip Focus art. 31965000. Armatura ima mogućnost ograničavanja maksimalne temperature na kartuši. U stavci je uključena tuš konzola duljine 65 cm s tuš ručkom Crometta Green s potrošnjom vode 6 l/min promjera 100 mm art. 26554400 i priključak za tuš art. 27454000. Tuš ručka ima silikonske čepove radi spriječavanja nastanka kamenca i lakšeg čišćenja (QuickClean tehnologija). Potrebna cijevna instalacija za spoj armature tuševa uključena je u stavci vodoinstalaterskih radova. Stavka uključuje pričvrsni, brtveni i spojni materijal potreban za ugradnju. Ugrađuje se u dječje sanitarije.</t>
  </si>
  <si>
    <t>Dobava i ugradnja keramičkog zidnog pisoara sa integriranim dovodom vode Ideal Standard Connect art. E567101 u kompletu s pripadajućim sifonom i spojnim materijalom za montažu. Stavka uključuje pričvrsni, brtveni i spojni materijal potreban za ugradnju.</t>
  </si>
  <si>
    <t>Dobava i ugradnja instalacijskog elementa Tece visine 130 cm za pisoar art. 9320008. Instalacijski element je samonosiv za ugradnju u suhomontažnu zidnu ili predzidnu konstrukciju u kompletu sa senzorskim uređajem 230V za ispiranje pisoara sa pokrovnom pločom u bijeloj art. 9242355. Stavka uključuje pričvrsni, brtveni i spojni materijal potreban za ugradnju.</t>
  </si>
  <si>
    <t>Dobava i ugradnja tipske pregrade za ugradnju između pisoara tip Geberit art. 115.201.11.1. u kompletu sa pričvrsnim materijalom. Stavka uključuje pričvrsni, brtveni i spojni materijal potreban za ugradnju.</t>
  </si>
  <si>
    <t xml:space="preserve">Dobava i ugradnja stojeće jednoručne armature za pranje suđa i rublja tip Hansgrohe Focus 280 art. 31817000 duljine izljeva 222 mm, visine izljeva 277 mm.  Armatura ima protok vode 12 l/min. Armatura ima silikonski perlator radi spriječavanja nastanka kamenca i lakšeg čišćenja (QuickClean tehnologija). Stavka uključuje kutne ventile s filterom te pričvrsni, brtveni i spojni materijal potreban za ugradnju. </t>
  </si>
  <si>
    <t>Dobava i ugradnja podnog keramičkog trokadera bijele boje sa odvodom u pod Dolomite Brenta art. J290700 u kompletu sa kromiranom rešetkom art. J2909AA i visokomontažnim vodokotlićem Geberit AP112 sa izljevnom cijevi. Stavka uključuje i sav potrebni pričvrsni, brtveni i spojni materijal potreban za ugradnju.</t>
  </si>
  <si>
    <t>Dobava i ugradnja zidne jednoručne armature za tuš kadu Hansgrohe Focus art. 31960000 za ugradnju u prostoru kemijskog wc-a. U kompletu s armaturom isporučiti tuš ručku, cijev i držač Hansgrohe art. 27576000. Stavka uključuje pričvrsni, brtveni i spojni materijal potreban za ugradnju.</t>
  </si>
  <si>
    <t>Dobava i ugradnja poniklovane holender slavine za perilicu rublja. Stavka uključuje pričvrsni, brtveni i spojni materijal potreban za ugradnju.</t>
  </si>
  <si>
    <t>INVALIDSKA KUPAONICA</t>
  </si>
  <si>
    <t>Dobava i ugradnja konzolne keramičke wc školjke dimenzije 75x39 cm za invalidne osobe Dolomite Maia art. V340501 sa odvodom u zid u kompletu sa pripadajućim wc sjedalom J498701. Stavka uključuje pričvrsni, brtveni i spojni materijal potreban za ugradnju.</t>
  </si>
  <si>
    <t>Dobava i ugradnja instalacijskog elementa Tece za invalidsku konzolnu wc školjku art. 9 300 009 visine 112 cm. Instalacijski element je samonosiv za ugradnju u suhomontažnu zidnu ili predzidnu konstrukciju u kompletu sa niskošumnim vodokotlićem i dvokoličinskom tipkom za aktiviranje ispiranja u bijeloj boji TeceNow art. 9 240 400. Stavka uključuje pričvrsni, brtveni i spojni materijal potreban za ugradnju.</t>
  </si>
  <si>
    <t>Dobava i ugradnja konzolnog ergonomskog umivaonika za invalidne osobe dim. 67x59 cm sa odvodom u zid Dolomite Maia art. J498301 u kompletu s podžbuknim sifonom. Stavka uključuje pričvrsni, brtveni i spojni materijal potreban za ugradnju.</t>
  </si>
  <si>
    <t>Dobava i ugradnja kromirane jednoručne armature za umivaonik s produženom ručkom za invalidne osobe Dolomite art. BC097AA. U kompletu s armaturom isporučiti kutne ventile s filterom. U stavci uključen i sav ostali pričvrsni i brtveni materijal potreban za montažu.</t>
  </si>
  <si>
    <t>Dobava i ugradnja sigurnosnog preklopnog rukohvata Dolomite Maia art. S6360AC + S6363AC za ugradnju uz invalidsku školjku. Rukohvat je bijele boje u kompletu sa integriranim držačem rolo papira. Stavka uključuje pričvrsni, brtveni i spojni materijal potreban za ugradnju.</t>
  </si>
  <si>
    <t>Dobava i ugradnja sigurnosnog fiksnog rukohvata Dolomite Maia za ugradnju uz invalidsku školjku. Rukohvat dužine 70 cm art. S6455AC. Stavka uključuje pričvrsni, brtveni i spojni materijal potreban za ugradnju.</t>
  </si>
  <si>
    <t>Dobava i ugradnja sigurnosnog fiksnog rukohvata Dolomite Maia za ugradnju uz umivaonik. Rukohvat dužine 50 cm art. S6453AC. Stavka uključuje pričvrsni, brtveni i spojni materijal potreban za ugradnju.</t>
  </si>
  <si>
    <t>Dobava i ugradnja nagibnog ogledala Sicura dimenzije 60x70 cm za ugradnju uz invalidski umivaonik. Stavka uključuje pričvrsni, brtveni i spojni materijal potreban za ugradnju.</t>
  </si>
  <si>
    <t>Dobava i ugradnja kromirane jednoručne nadžbukne armature za tuš kadu sa produženom ručkom za invalidne osobe Dolomite art. B5117AA u kompletu sa tuš ručkom. U stavci uključen i sav ostali pričvrsni i brtveni materijal potreban za montažu.</t>
  </si>
  <si>
    <t>Dobava i ugradnja sigurnosnog fiksnog rukohvata Dolomite Maia za ugradnju u prostoru tuša. Rukohvat dimenzije 90x40 cm (lijevi ili desni) art. S6473AC. Stavka uključuje pričvrsni, brtveni i spojni materijal potreban za ugradnju.</t>
  </si>
  <si>
    <t>Dobava i ugradnja sjedalice za prostor tuša invalida Inda Hotellerie art. AV375AWW. Stavka uključuje pričvrsni, brtveni i spojni materijal potreban za ugradnju.</t>
  </si>
  <si>
    <t>SANITARNA GALANTERIJA</t>
  </si>
  <si>
    <t>Dobava i ugradnja kromiranog držača rolo papira Inda art. A3827ACR. Stavka uključuje pričvrsni, brtveni i spojni materijal potreban za ugradnju.</t>
  </si>
  <si>
    <t>Dobava i ugradnja kromirane zidne wc metlice Inda art. AV014ACR. Stavka uključuje pričvrsni, brtveni i spojni materijal potreban za ugradnju.</t>
  </si>
  <si>
    <t>Dobava i ugradnja kromirane dvostruke vješalice Inda A04210CR. Stavka uključuje pričvrsni, brtveni i spojni materijal potreban za ugradnju.</t>
  </si>
  <si>
    <t>Dobava i ugradnja kromiranog držača higijenskih vrećica Inda art. AV042ACR. Stavka uključuje pričvrsni, brtveni i spojni materijal potreban za ugradnju.</t>
  </si>
  <si>
    <t>Dobava i ugradnja sušila za ruke snage 1600 W Inda art. AV474ASL. Stavka uključuje pričvrsni, brtveni i spojni materijal potreban za ugradnju.</t>
  </si>
  <si>
    <t>Dobava i ugradnja ugradbenog dozatora za tekući sapun Geesa art. 91628 za ugradnju na pult. Stavka uključuje pričvrsni, brtveni i spojni materijal potreban za ugradnju.</t>
  </si>
  <si>
    <t>Dobava i ugradnja kromirane kutne police za odlaganje u tušu Inda art. A0449HCR dimenzije 16,4x16,4x6,4 cm. Stavka uključuje pričvrsni, brtveni i spojni materijal potreban za ugradnju.</t>
  </si>
  <si>
    <t>Dobava i ugradnja sušila za kosu Inda art. AV054BSN snage 1600 W srebrno crne boje. Sušilo se montira na zid. Stavka uključuje pričvrsni, brtveni i spojni materijal potreban za ugradnju.</t>
  </si>
  <si>
    <t>Dobava i ugradnja kozmetičkog ogledala s rasvjetom Inda art. AV158ACR promjera 23 cm za ugradnju na zid. Stavka uključuje pričvrsni, brtveni i spojni materijal potreban za ugradnju.</t>
  </si>
  <si>
    <t>Dobava i ugradnja kromirane kante za otpatke s poklopcem 3 litara Inda art. AV602AAL. Stavka uključuje pričvrsni, brtveni i spojni materijal potreban za ugradnju.</t>
  </si>
  <si>
    <t>SVEUKUPNO SANITARNA OPREMA I GALANTERIJA kn:</t>
  </si>
  <si>
    <t>SAN OPR</t>
  </si>
  <si>
    <t>SIGNAL</t>
  </si>
  <si>
    <t>INTERIJER</t>
  </si>
  <si>
    <t>doplatak za printanje naljepnice na karamičke pločice. Obračun po komadu</t>
  </si>
  <si>
    <t>E.1.1</t>
  </si>
  <si>
    <t>E.1.1.1.</t>
  </si>
  <si>
    <t>UKLANJANJE POSTOJEĆIH STABALA - U zoni krajobraznog uređenja vrši se strojno uklanjanje stabala prema projektu hortikulture uz upotrebu autodizalice. Stavka uključuje piljenje debla i grana na manje dijelove te uklanjanje panja i dijela korjena. Sakupljanje materijala, utovar na kamion i odvoz na deponiju .</t>
  </si>
  <si>
    <t>RAD</t>
  </si>
  <si>
    <t>E.1.1.2.</t>
  </si>
  <si>
    <t>VAĐENJE POSTOJEĆE ŽIVICE - strojno i ručno vađenje postojeće živice u zoni zahvata, utovar na kamion i odvoz na deponiju.</t>
  </si>
  <si>
    <t>Cupressocyparis leylandii</t>
  </si>
  <si>
    <t>Prunus laurocerasus</t>
  </si>
  <si>
    <t>Prunus lusitanica</t>
  </si>
  <si>
    <t>E.1.1.3.</t>
  </si>
  <si>
    <t>PRESADNJA POSTOJEĆE ŽIVICE -  pažljivo strojno i ručno otkopavanje oko korjenovog sustava biljke, skraćivanje korjenovog sustava i nadzemnog dijela biljke, te presadnja na novo mjesto unutar kampa prema dogovoru s investitorom i nadzornim inženjerom. Stavka uključuje iskop jame, sadnju, humusni supstrat (10 lit/kom), gnojivo dugotrajnog djelovanja te jednokratno zalijevanje.</t>
  </si>
  <si>
    <t>E.1.1.4.</t>
  </si>
  <si>
    <t>VAĐENJE POSTOJEĆIH SREDNJE VISOKIH GRMOVA I PENJAČICA- strojno i ručno vađenje postojećih grmova u zoni zahvata, utovar na kamion i odvoz na deponiju.</t>
  </si>
  <si>
    <t>Choisya ternata</t>
  </si>
  <si>
    <t>Rhyncospermum jasminoides</t>
  </si>
  <si>
    <t>Wisteria sp.</t>
  </si>
  <si>
    <t>E.1.1.5.</t>
  </si>
  <si>
    <t>PRESADNJA POSTOJEĆIH VISOKIH I SREDNJE VISOKIH GRMOVA -  pažljivo strojno i ručno otkopavanje oko korjenovog sustava biljke, skraćivanje korjenovog sustava i nadzemnog dijela biljke, te presadnja na novo mjesto unutar kampa prema dogovoru s investitorom i nadzornim inženjerom. Stavka uključuje iskop jame, sadnju, humusni supstrat (10 lit/kom), gnojivo dugotrajnog djelovanja te jednokratno zalijevanje.</t>
  </si>
  <si>
    <t>E.1.1.6.</t>
  </si>
  <si>
    <t>VAĐENJE POSTOJEĆIH NISKIH GRMOVA I POKRIVAČA- strojno i ručno vađenje postojećih grmova u zoni zahvata, utovar na kamion i odvoz na deponiju.</t>
  </si>
  <si>
    <t>Gaura linheimerii</t>
  </si>
  <si>
    <t>Euphorbia</t>
  </si>
  <si>
    <t>E.1.1.7.</t>
  </si>
  <si>
    <t>PRESADNJA POSTOJEĆIH POKRIVAČA-  pažljivo strojno i ručno otkopavanje oko korjenovog sustava biljke, skraćivanje korjenovog sustava i nadzemnog dijela biljke, te presadnja na novo mjesto unutar kampa prema dogovoru s investitorom i nadzornim inženjerom. Stavka uključuje iskop jame, sadnju, humusni supstrat (2 lit/kom), gnojivo dugotrajnog djelovanja te jednokratno zalijevanje.</t>
  </si>
  <si>
    <t>E.1.1.8.</t>
  </si>
  <si>
    <t>ZAŠTITA POSTOJEĆEG DRVEĆA - Zaštita postojećeg zelenila oko sanitarnog čvora; po potrebi postaviti dašćanu oplatu, prekriti akrilnim platnom. 
Po završetku gradnje  orezati grane i sanirati eventualna oštećenja</t>
  </si>
  <si>
    <t>E.1.1.9.</t>
  </si>
  <si>
    <t>DEMONTAŽA POSTOJEĆEG SUSTAVA ZA NAVODNJAVANJE - demontaža postojećeg programatora, elektroventila, raspršivača i ventilske kutije i predaja investitoru.</t>
  </si>
  <si>
    <t>E.1.1.10.</t>
  </si>
  <si>
    <t xml:space="preserve">ČIŠĆENJE POVRŠINA PREDVIĐENIH ZA SADNJU BILJA -  Stavka uključuje čišćenje okoliša, nakon građevinskih radova, od ostataka građevinskog materijala te ostalog smeća, a prije početka radova. Otpadni materijal se sortira i odvozi na deponiju. Deponira se sukladno važećem Zakonu o otpadu i uvjetima i pravilima deponije. Obračun kao paušal.                                         </t>
  </si>
  <si>
    <r>
      <t>m</t>
    </r>
    <r>
      <rPr>
        <vertAlign val="superscript"/>
        <sz val="9"/>
        <color indexed="8"/>
        <rFont val="Arial"/>
        <family val="2"/>
        <charset val="238"/>
      </rPr>
      <t>2</t>
    </r>
  </si>
  <si>
    <t>E.1.2.</t>
  </si>
  <si>
    <t>E.1.2.3.</t>
  </si>
  <si>
    <t xml:space="preserve">NABAVA PLODNE ZEMLJE - Nabava i doprema plodne zemlje očišćene od primjesa korova u sloju 40 cm na pripremljenu. Predviđa se dodatno 20% radi slijeganja nasipa. Istovar na mjesto ugradnje. Obračun prema stvarno dovezenim količinama. </t>
  </si>
  <si>
    <t>MATERIJAL</t>
  </si>
  <si>
    <t>m³</t>
  </si>
  <si>
    <t>E.1.2.4.</t>
  </si>
  <si>
    <t>PLANIRANJE PLODNE ZEMLJE - Grubo planiranje i priprema terena nakon slijeganja zemlje. Predviđa se slijeganje od cca 15-20%.  Završna kota isplanirane površine treba biti  na -2cm od ruba staza i rubnjaka.</t>
  </si>
  <si>
    <t>E.1.3.</t>
  </si>
  <si>
    <t>RAD S BILJNIM MATERIJALOM</t>
  </si>
  <si>
    <t>E.1.3.1.</t>
  </si>
  <si>
    <r>
      <rPr>
        <b/>
        <sz val="9"/>
        <rFont val="Arial"/>
        <family val="2"/>
        <charset val="238"/>
      </rPr>
      <t>SADNJA ŽIVICE</t>
    </r>
    <r>
      <rPr>
        <sz val="9"/>
        <rFont val="Arial"/>
        <family val="2"/>
        <charset val="238"/>
      </rPr>
      <t xml:space="preserve"> - iskop pojedinačnih rupa veličine 40x40x40 cm, gnojidba sa humusnim supstratom, nabava i doprema biljaka, sadnja jednoredne živice. Obračunava se postavno bez sadnica i humusa.</t>
    </r>
  </si>
  <si>
    <t>E.1.3.2.</t>
  </si>
  <si>
    <t>Nabava i doprema supstrata kao "Humokompovit" Poljoposavec ili jedankovrijedan proizvod, 10lit/sadnica, u vrtnu zemlju. Stavka uključuje sve radove i humusni supstrat. Obračun po liti ugrađenog supstrata.</t>
  </si>
  <si>
    <t>lit</t>
  </si>
  <si>
    <t>E.1.3.3.</t>
  </si>
  <si>
    <t>Hranjivo za živicu: kao OSMOCOTE Exact 6M 15-9-9+Mg+Mikro ili jedankovrijedan proizvod, u količini od 2 g/L s funkcijom dugotrajnog djelovanja do 6 mj. Sve s nabavom i ugradbom materijala. Obračun po kg.</t>
  </si>
  <si>
    <t>E.1.3.4.</t>
  </si>
  <si>
    <t>Organski briketirani gnoj Stallatico 0,05kg/jama</t>
  </si>
  <si>
    <t>E.1.3.5.</t>
  </si>
  <si>
    <r>
      <t xml:space="preserve">SADNJA VISOKOG GRMLJA - </t>
    </r>
    <r>
      <rPr>
        <sz val="9"/>
        <rFont val="Arial"/>
        <family val="2"/>
        <charset val="238"/>
      </rPr>
      <t>iskop jame veličine 50x50x50 cm. Ispuna zemljom, humusno tresetnim supstratom. Sadnja biljke i jednokratno zaljevanje. Sve postavno bez sadnice i humusno-tresetnog supstrata.</t>
    </r>
  </si>
  <si>
    <t>E.1.3.6.</t>
  </si>
  <si>
    <t>E.1.3.7.</t>
  </si>
  <si>
    <t>Hranjivo za visoko grmlje: kao OSMOCOTE Exact 6M 15-9-9+Mg+Mikro ili jedankovrijedan proizvod, u količini od 2 g/L s funkcijom dugotrajnog djelovanja do 6 mj. Sve s nabavom i ugradbom materijala. Obračun po kg.</t>
  </si>
  <si>
    <t>E.1.3.8.</t>
  </si>
  <si>
    <t>E.1.3.9.</t>
  </si>
  <si>
    <r>
      <t xml:space="preserve">SADNJA NISKOG GRMLJA - </t>
    </r>
    <r>
      <rPr>
        <sz val="9"/>
        <rFont val="Arial"/>
        <family val="2"/>
        <charset val="238"/>
      </rPr>
      <t>iskop jame veličine 30x30x30 cm. Ispuna zemljom, humusno tresetnim supstratom. Sadnja biljke i jednokratno zaljevanje. Sve postavno bez sadnice i humusno-tresetnog supstrata.</t>
    </r>
  </si>
  <si>
    <t>E.1.3.10.</t>
  </si>
  <si>
    <t>Nabava i doprema supstrata kao "Humokompovit" Poljoposavec ili jedankovrijedan proizvod, 5lit/sadnica, u vrtnu zemlju. Stavka uključuje sve radove i humusni supstrat. Obračun po liti ugrađenog supstrata.</t>
  </si>
  <si>
    <t>E.1.3.11.</t>
  </si>
  <si>
    <t>E.1.3.12.</t>
  </si>
  <si>
    <t>Organski briketirani gnoj Stallatico 0,02kg/jama</t>
  </si>
  <si>
    <t>E.1.3.13.</t>
  </si>
  <si>
    <r>
      <t>SADNJA POKRIVAČA TLA</t>
    </r>
    <r>
      <rPr>
        <sz val="9"/>
        <rFont val="Arial"/>
        <family val="2"/>
        <charset val="238"/>
      </rPr>
      <t xml:space="preserve"> </t>
    </r>
    <r>
      <rPr>
        <b/>
        <sz val="9"/>
        <rFont val="Arial"/>
        <family val="2"/>
        <charset val="238"/>
      </rPr>
      <t xml:space="preserve">- </t>
    </r>
    <r>
      <rPr>
        <sz val="9"/>
        <rFont val="Arial"/>
        <family val="2"/>
        <charset val="238"/>
      </rPr>
      <t>iskop jama 20x20x20 cm, gnojidba humusno-tresetnog supstrata po sadnici, sadnja, jednokratno zalijevanje. Obračunava se postavno bez sadnice i humusa.</t>
    </r>
  </si>
  <si>
    <t>E.1.3.14.</t>
  </si>
  <si>
    <t>Nabava i doprema supstrata kao "Humokompovit" Poljoposavec ili jedankovrijedan proizvod, 2 lit/sadnica, u vrtnu zemlju. Stavka uključuje sve radove i humusni supstrat. Obračun po liti ugrađenog supstrata.</t>
  </si>
  <si>
    <t>E.1.3.15.</t>
  </si>
  <si>
    <t>E.1.3.16.</t>
  </si>
  <si>
    <t>Organski briketirani gnoj Stallatico 0,01kg/jama</t>
  </si>
  <si>
    <t>E.1.4.</t>
  </si>
  <si>
    <t>BILJNI MATERIJAL</t>
  </si>
  <si>
    <t>ŽIVICA</t>
  </si>
  <si>
    <t>E.1.4.1.</t>
  </si>
  <si>
    <r>
      <rPr>
        <i/>
        <sz val="9"/>
        <rFont val="Arial"/>
        <family val="2"/>
        <charset val="238"/>
      </rPr>
      <t>Photinia fraseri</t>
    </r>
    <r>
      <rPr>
        <sz val="9"/>
        <rFont val="Arial"/>
        <family val="2"/>
        <charset val="238"/>
      </rPr>
      <t xml:space="preserve"> `Red Robin´, clt 9, h 80/100</t>
    </r>
  </si>
  <si>
    <t>E.1.4.2.</t>
  </si>
  <si>
    <r>
      <t>Laurus noblis</t>
    </r>
    <r>
      <rPr>
        <sz val="9"/>
        <rFont val="Arial"/>
        <family val="2"/>
        <charset val="238"/>
      </rPr>
      <t>, clt 10, h 150/200</t>
    </r>
  </si>
  <si>
    <t>VISOKO GRMLJE</t>
  </si>
  <si>
    <t>E.1.4.3.</t>
  </si>
  <si>
    <t>Westringia fruticosa, clt 10</t>
  </si>
  <si>
    <t>E.1.4.4.</t>
  </si>
  <si>
    <r>
      <rPr>
        <i/>
        <sz val="9"/>
        <rFont val="Arial"/>
        <family val="2"/>
        <charset val="238"/>
      </rPr>
      <t>Phormium tenax</t>
    </r>
    <r>
      <rPr>
        <sz val="9"/>
        <rFont val="Arial"/>
        <family val="2"/>
        <charset val="238"/>
      </rPr>
      <t xml:space="preserve"> `Variegata´, clt 9</t>
    </r>
  </si>
  <si>
    <t>E.1.4.5.</t>
  </si>
  <si>
    <r>
      <rPr>
        <i/>
        <sz val="9"/>
        <rFont val="Arial"/>
        <family val="2"/>
        <charset val="238"/>
      </rPr>
      <t>Phormium tenax</t>
    </r>
    <r>
      <rPr>
        <sz val="9"/>
        <rFont val="Arial"/>
        <family val="2"/>
        <charset val="238"/>
      </rPr>
      <t xml:space="preserve"> `Atropurpureum', clt 9</t>
    </r>
  </si>
  <si>
    <t>E.1.4.6.</t>
  </si>
  <si>
    <r>
      <t xml:space="preserve">Phyllostachys aurea, </t>
    </r>
    <r>
      <rPr>
        <sz val="9"/>
        <rFont val="Arial"/>
        <family val="2"/>
        <charset val="238"/>
      </rPr>
      <t>clt 9, h 130-150</t>
    </r>
  </si>
  <si>
    <t>E.1.4.7.</t>
  </si>
  <si>
    <r>
      <t>Teucrium chamaedrys</t>
    </r>
    <r>
      <rPr>
        <sz val="9"/>
        <rFont val="Arial"/>
        <family val="2"/>
        <charset val="238"/>
      </rPr>
      <t>, clt 10</t>
    </r>
  </si>
  <si>
    <t>E.1.4.8.</t>
  </si>
  <si>
    <r>
      <t xml:space="preserve">Pittosporum tobira </t>
    </r>
    <r>
      <rPr>
        <sz val="9"/>
        <rFont val="Arial"/>
        <family val="2"/>
        <charset val="238"/>
      </rPr>
      <t>'Nana'</t>
    </r>
    <r>
      <rPr>
        <i/>
        <sz val="9"/>
        <rFont val="Arial"/>
        <family val="2"/>
        <charset val="238"/>
      </rPr>
      <t xml:space="preserve">, </t>
    </r>
    <r>
      <rPr>
        <sz val="9"/>
        <rFont val="Arial"/>
        <family val="2"/>
        <charset val="238"/>
      </rPr>
      <t>clt 7, fi 30/40</t>
    </r>
  </si>
  <si>
    <t>NISKO GRMLJE</t>
  </si>
  <si>
    <t>E.1.4.9.</t>
  </si>
  <si>
    <t>Hydrangea quercifolia, clt 3</t>
  </si>
  <si>
    <t>E.1.4.10.</t>
  </si>
  <si>
    <t>Pennisetum alopecuroides clt 3</t>
  </si>
  <si>
    <t>E.1.4.11.</t>
  </si>
  <si>
    <t>Perovskia atriplicifolia, clt 3</t>
  </si>
  <si>
    <t>E.1.4.12.</t>
  </si>
  <si>
    <t>Carex morowii 'Variegata', clt 3</t>
  </si>
  <si>
    <t>POKRIVAČI TLA</t>
  </si>
  <si>
    <t>E.1.4.13.</t>
  </si>
  <si>
    <t>Lavandula angustifolia, clt 1,5</t>
  </si>
  <si>
    <t>E.1.4.14.</t>
  </si>
  <si>
    <t>Rosmarinus officinalis 'Prostratum', clt 1,5</t>
  </si>
  <si>
    <t>E.1.4.15.</t>
  </si>
  <si>
    <t>Začinsko bilje mix, clt 1,5</t>
  </si>
  <si>
    <t>E.1.5.</t>
  </si>
  <si>
    <t>VRTNO-TEHNIČKI ELEMENT</t>
  </si>
  <si>
    <t>E.1.5.1.</t>
  </si>
  <si>
    <r>
      <t>PLASTIČNI RUBNJAK-Nabava, doprema i postavljanje plastičnog rubnjaka tip Lacogreen Pro-Bor140 (visina 14 cm/debljina stjenke 5mm)  između tucanika i travnjaka</t>
    </r>
    <r>
      <rPr>
        <u/>
        <sz val="9"/>
        <rFont val="Arial"/>
        <family val="2"/>
        <charset val="238"/>
      </rPr>
      <t xml:space="preserve"> kod staze uz dječje igralište</t>
    </r>
    <r>
      <rPr>
        <sz val="9"/>
        <rFont val="Arial"/>
        <family val="2"/>
        <charset val="238"/>
      </rPr>
      <t>. Obračun prema stvarno utrošenim količinama.</t>
    </r>
  </si>
  <si>
    <t>m¹</t>
  </si>
  <si>
    <t>E.1.5.2.</t>
  </si>
  <si>
    <t>VULKANSKI KAMEN -nabava, doprema i postavljanje sloja vulkanskog kamena sa planiranjem. Vulkanski kamen se postavlja u gredice ispod biljaka u sloju od 5  cm prema projektu krajobraznog uređenja. Sve s nabavom, dovozom i izvedbom. Obračun po m3.</t>
  </si>
  <si>
    <t>NAPOMENA: prema projektu, vulkanski kamen postavlja se na ukupnu površinu od 115 m².</t>
  </si>
  <si>
    <r>
      <t>m</t>
    </r>
    <r>
      <rPr>
        <vertAlign val="superscript"/>
        <sz val="9"/>
        <rFont val="Arial"/>
        <family val="2"/>
        <charset val="238"/>
      </rPr>
      <t>3</t>
    </r>
  </si>
  <si>
    <t>E.1.5.3.</t>
  </si>
  <si>
    <t>PROTU KORJENSKA ZAŠTITA - Dobava i ugradnja protukorjenska zaštita tip Plantex Weedmax prem. Plus na izvedenu posteljicu. Obračun po m2 ugrađene protukorjenske zaštite (20% više m² za preklapanje rubova).Obračun prema stvarno utrošenim količinama.</t>
  </si>
  <si>
    <r>
      <t>m</t>
    </r>
    <r>
      <rPr>
        <vertAlign val="superscript"/>
        <sz val="9"/>
        <color rgb="FF000000"/>
        <rFont val="Arial"/>
        <family val="2"/>
        <charset val="238"/>
      </rPr>
      <t>2</t>
    </r>
  </si>
  <si>
    <t>E.1.6.</t>
  </si>
  <si>
    <t>DJEČJE IGRALIŠTE</t>
  </si>
  <si>
    <t>Dobava, doprema i montaža igrala za djecu. Igrala se montiraju na betonske temelje u teren, sve kako je dano specifikacijama proizvođača.
U cijeni je uračunat sav rad i materijal za postavljanje igrala uključujući i izradu/dopremu temelja.</t>
  </si>
  <si>
    <t>Stavka obuhvaća sve potrebne radove i materijal za izvedbu stavke do potpune funkcionalnosti, sve kompletno gotovo.
Obračun po komadu</t>
  </si>
  <si>
    <t>E.1.6.1.</t>
  </si>
  <si>
    <r>
      <t>Kombinirano igralo tip kao Hags Unimini Piketo</t>
    </r>
    <r>
      <rPr>
        <sz val="9"/>
        <color theme="1"/>
        <rFont val="Arial"/>
        <family val="2"/>
        <charset val="238"/>
      </rPr>
      <t>, L 5,1m, W 4,2m, h 2,61m</t>
    </r>
  </si>
  <si>
    <t>a) dobava i dovoz opreme i materijala na gradilište, neistovareno</t>
  </si>
  <si>
    <t xml:space="preserve">b) istovar na skladište i čuvanje, transport na mjesto montaže te montaža. U stavku uključen rad i montaža te sav potrošni materijal za izvedbu stavke do potpune funkcionalnosti. </t>
  </si>
  <si>
    <t>c) iskop temelja za potrebe ugradnje betonskih temelja dim 60x60x60 cm</t>
  </si>
  <si>
    <t>E.1.6.2.</t>
  </si>
  <si>
    <t>Klatilica na opruzi za jedno dijete PEPI dim 76x30x90 cm</t>
  </si>
  <si>
    <t>E.1.6.3.</t>
  </si>
  <si>
    <t>Stol i klupa za djecu tip kao Hallon Picnic Table dim. 1,8m x 1,3m, visina klupe 0,35m</t>
  </si>
  <si>
    <t xml:space="preserve">c) iskop temelja za potrebe ugradnje betonskog postolja </t>
  </si>
  <si>
    <t>E.1.6.4.</t>
  </si>
  <si>
    <t>TABLA ZA KUĆNI RED IGRALIŠTA</t>
  </si>
  <si>
    <t>Dobava, doprema i montaža table za kućni red igrališta prema dogovoru i investitorom.</t>
  </si>
  <si>
    <t xml:space="preserve">b) transport na mjesto montaže te montaža. U stavku uključen rad i montaža te sav potrošni materijal za izvedbu stavke do potpune funkcionalnosti. </t>
  </si>
  <si>
    <t>E.1.6.5.</t>
  </si>
  <si>
    <t xml:space="preserve">LJEVANA ANTITRAUMATSKA PODLOGA ZA DJEČJA IGRALIŠTA </t>
  </si>
  <si>
    <t xml:space="preserve">Dobava, doprema i montaža lijevane gumene podne obloge za dječja igrališta na pripremljenu šljunčanu podlogu, EPDM granulati u raznim bojama.
</t>
  </si>
  <si>
    <t>m²</t>
  </si>
  <si>
    <t>E.1.6.6.</t>
  </si>
  <si>
    <t>KOŠEVI ZA OTPAD</t>
  </si>
  <si>
    <t>Dobava, doprema i montaža koševa za otpad. Koševi za otpad se montiraju na betonske temelje u teren, sve kako je dano specifikacijama proizvođača.
U cijeni je uračunat sav rad i materijal za postavljanje koševa za otpad.</t>
  </si>
  <si>
    <t>koš za otpad tip METALCO ECOMIX sa poklopcem u 4 boje i sa pepeljarom, zapremina koša iznosi 200 litara</t>
  </si>
  <si>
    <t>c) Iskop temelja za ugradnju postolja za postavu kanti za selektivni otpad dim 50X50 cm te betoniranje temelja.</t>
  </si>
  <si>
    <t>E.1.7.</t>
  </si>
  <si>
    <t>UNUTRAŠNJE ŽARDINJERE</t>
  </si>
  <si>
    <t>Ispuna unutrašnje žardinjere dim 1,85x5x0,95m</t>
  </si>
  <si>
    <t>E.1.7.1.</t>
  </si>
  <si>
    <t>Dobava i postava zaštitnog geotekstila 600 g/m² na bazi polipropilena (PP, termo fiksirani) s preklopom od 10 cm u svrhu zaštite hidroizolacijske membrane.</t>
  </si>
  <si>
    <t>E.1.7.2.</t>
  </si>
  <si>
    <t>Dobava i ugradnja drenažno-deponirajućeg elementa (PE-HD), DSE 40 ili jednakovrijedno. Debljine ≥40 mm, tlačne čvrstoće ≥ 80 kN/m² prazno odnosno ≥ 1000 kN/m² puno. Element se slobodno polaže.</t>
  </si>
  <si>
    <r>
      <t>m</t>
    </r>
    <r>
      <rPr>
        <vertAlign val="superscript"/>
        <sz val="9"/>
        <rFont val="Arial"/>
        <family val="2"/>
        <charset val="238"/>
      </rPr>
      <t>2</t>
    </r>
  </si>
  <si>
    <t>E.1.7.3.</t>
  </si>
  <si>
    <t>Dobava i postava razdjelnog geotekstila s preklopom od 10 cm u svrhu razdvajanja drenažno deponirajućih kadica i supstrata te supstrata i riječnog oblutka u završnom sloju.</t>
  </si>
  <si>
    <t>E.1.7.4.</t>
  </si>
  <si>
    <t>Dobava i ugradnja specijalnog supstrata za zalene krovove tip Tefragarden susptrat za krovne vrtove 0/10 mm</t>
  </si>
  <si>
    <t>E.1.7.5.</t>
  </si>
  <si>
    <t>Dobava i ugradnja  ispranog riječnog oblutka dim 50-100mm tip Soča u sloju od 10 cm</t>
  </si>
  <si>
    <t>Ispuna unutrašnjih i vanjskih žardinjera dim 0,7x2,6m, 0,75x2,05m, 0,75x1,7m, 0,5x2,7m, 1,55x3,9m dubine 50 cm</t>
  </si>
  <si>
    <t>E.1.7.6.</t>
  </si>
  <si>
    <t>Dobava i ugradnja  lomljenog kamena dim 32-64 mm u sloju od 7cm kao drenažni sloj.</t>
  </si>
  <si>
    <t>E.1.7.7.</t>
  </si>
  <si>
    <t>Dobava i postava razdjelnog geotekstila s preklopom od 10 cm u svrhu razdvajanja drenažnog sloja kamena i supstrata te supstrata i riječnog oblutka u završnom sloju.</t>
  </si>
  <si>
    <t>E.1.7.8.</t>
  </si>
  <si>
    <t>E.1.7.9.</t>
  </si>
  <si>
    <t>Dobava i ugradnja  ispranog riječnog oblutka dim 20-40mm tip Soča u sloju od 10 cm</t>
  </si>
  <si>
    <t>E.1.8.</t>
  </si>
  <si>
    <t>OPLOČNIK</t>
  </si>
  <si>
    <t>E.1.8.1.</t>
  </si>
  <si>
    <t>Nabava, dobava i ugradnja podloge (pijeska) u sloju debljine cca 5 cm za betonske opločnike - granulacije 4-8 mm. Pjesak se postavlja na dobro uvaljanu  podlogu. Nabava, dobava i ugradnja betonskih opločnika na pripremljenu posteljicu od pijeska 4-8mm,  tip opločnika LA LINIA  (debljine 8 cm,a formata 10x20,20x20,20x30), boja granitno siva, površina prana,  proizvođača Semmelrock Stein + Design. Nabava i doprema kvarcnog pijeska te zapunjivanje reški opločnika kvarcnim pijeskom (fugiranje). Koristiti kvarcni pjesak svijetlo sive boje, granulacije 0.6-1.3 mm. Prosiječna potrošnja  cca 6  kg/ m²        
Nabijanje čiste i suhe površine opločnika vibro pločom sa zaštitnom gumom.
Obračun po m2.</t>
  </si>
  <si>
    <t>E. 2.</t>
  </si>
  <si>
    <t>SUSTAV ZA NAVODNJAVANJE</t>
  </si>
  <si>
    <t>E.2.1.</t>
  </si>
  <si>
    <t>PRIBOR I ARMATURE</t>
  </si>
  <si>
    <t>E.2.1.1.</t>
  </si>
  <si>
    <t>Tipska ventilska okna iz ojačanog polipropilena za ugradnju elektromagnetskih ventila i sklopa vodomjera  dim. 59x49x30.7cm, kao tip Rain Bird VB-STDH</t>
  </si>
  <si>
    <t>kom.</t>
  </si>
  <si>
    <t>E.2.1.2.</t>
  </si>
  <si>
    <t>Kuglasta slavina promjera R1" za ugradnju na sklopove ventilskih okana.</t>
  </si>
  <si>
    <t>E.2.1.3.</t>
  </si>
  <si>
    <t>Vodotijesni spoj za elektrokablove  kao tip WPSK20, max. 3x4mm2, max. 600VAC</t>
  </si>
  <si>
    <t>E.2.1.4.</t>
  </si>
  <si>
    <t>Spojna cijev 16mm za fleksibilnu vezu  (rola 30m), kao tip RAIN BIRD SPXFLEX30</t>
  </si>
  <si>
    <t>m.</t>
  </si>
  <si>
    <t>E.2.1.5.</t>
  </si>
  <si>
    <t>Sitni i potrošni materijal</t>
  </si>
  <si>
    <t>komplet</t>
  </si>
  <si>
    <t>E.2.2.</t>
  </si>
  <si>
    <t>NAVODNJAVANJE KAP-PO-KAP I MIKRONAVODNJAVANJE</t>
  </si>
  <si>
    <t>E.2.2.1.</t>
  </si>
  <si>
    <t>Redukcijski komad 3/4"xØ16 za spoj cijevi kap po kap na lateralnu liniju, kao tip RAIN BIRD XFF-MA-075</t>
  </si>
  <si>
    <t>E.2.2.2.</t>
  </si>
  <si>
    <t xml:space="preserve">Ubodna spojnica za cijev kap-po-kap, ravna spojnica , T spoinica i koljeno  spojnica </t>
  </si>
  <si>
    <t>E.2.2.3.</t>
  </si>
  <si>
    <t>Cijev kap-po-kap sa samoregulirajućim kapaljkama za pritisak 0,6 do 4 bara, razmak kapaljki 33 cm, 2,3 l/h po kapaljki, smeđa, kao tip RAIN BIRD XFD2333100</t>
  </si>
  <si>
    <t>m'</t>
  </si>
  <si>
    <t>E.2.2.4.</t>
  </si>
  <si>
    <t>Linijski filter u Y izvedbi gustoće 70mesh za instalaciju na linije s kapaljkama, kao tip RAIN BIRD PRF-100-RBY</t>
  </si>
  <si>
    <t>E.2.2.5.</t>
  </si>
  <si>
    <t>Ubodni element za vertikalnu stabilizaciju cijevi kap po kap, ugradnja na svakih 2m</t>
  </si>
  <si>
    <t>E.2.2.6.</t>
  </si>
  <si>
    <t xml:space="preserve">PE cijev 16x1,15mm, dvoslojna, smeđa, kao tip Rain Bird XFD 1600  za spajanje odsječaka cijevi kap po kap na mjestima izvan zona sadnje. </t>
  </si>
  <si>
    <t>E.2.2.7.</t>
  </si>
  <si>
    <t>Ostali sitni i potrošni materijal za izvedbu spojeva i brtvljenje</t>
  </si>
  <si>
    <t>paušal</t>
  </si>
  <si>
    <t>E.2.3.</t>
  </si>
  <si>
    <t>AUTOMATIKA</t>
  </si>
  <si>
    <t>E.2.3.1.</t>
  </si>
  <si>
    <t>Elektromagnetski ventil R1" s regulatorom  protoka kao tip RAIN BIRD 100-PGA</t>
  </si>
  <si>
    <t>E.2.3.2.</t>
  </si>
  <si>
    <t>Dekoder - 1 stanica, tip FD-101</t>
  </si>
  <si>
    <t>E.2.3.3.</t>
  </si>
  <si>
    <t xml:space="preserve">Bakreni  kabel s izolacijom i plaštem od PVC mase za podzemnu ugradnju, s presjekom vodiča 2 x 2,5mm2. </t>
  </si>
  <si>
    <t>E.2.4.</t>
  </si>
  <si>
    <t>SPOJNI MATERIJAL - OKNA</t>
  </si>
  <si>
    <t>E.2.4.1.</t>
  </si>
  <si>
    <t>Komplet spojnog materijala i potrošnog materijala za izvedbu priključka na vodovodnu mrežu.</t>
  </si>
  <si>
    <t>E.2.4.2.</t>
  </si>
  <si>
    <t>Komplet spojnog i potrošnog materijala iz polipropilena, PN 10 bara za izvedbu sklopova ventilskih okana</t>
  </si>
  <si>
    <t>E.2.5.</t>
  </si>
  <si>
    <t>SPOJNI MATERIJAL - CJEVOVOD</t>
  </si>
  <si>
    <t>E.2.5.1.</t>
  </si>
  <si>
    <t>Komplet tlačnog spojnog materijala PN10 iz polipropilena, za PE cjevovode dimenzije 25 i 32 mm.</t>
  </si>
  <si>
    <t>E.2.6.</t>
  </si>
  <si>
    <t>PE CIJEVI</t>
  </si>
  <si>
    <t>E.2.6.1.</t>
  </si>
  <si>
    <t>Cijev iz polietilena za izvedbu razvoda instalacije za opskrbu rasprskivača                PE cijev Ø 25 mm, 10 bara</t>
  </si>
  <si>
    <t>E.2.6.2.</t>
  </si>
  <si>
    <t>Cijev iz polietilena za izvedbu razvoda instalacije za opskrbu rasprskivača                PE cijev Ø 32 mm, 10 bara</t>
  </si>
  <si>
    <t>E.2.6.3.</t>
  </si>
  <si>
    <t xml:space="preserve">Rebrasta cijev sa duplom stjenkom Ø110  za zaštitu vodovodnih cijevi </t>
  </si>
  <si>
    <t>E.2.6.4.</t>
  </si>
  <si>
    <t xml:space="preserve">Rebrasta cijev sa duplom stjenkom Ø40  za zaštitu elektro kabla </t>
  </si>
  <si>
    <t>E.2.7.</t>
  </si>
  <si>
    <t>INSTALATERSKI RADOVI</t>
  </si>
  <si>
    <t>E.2.7.1.</t>
  </si>
  <si>
    <t>Ugradnja PE cjevovoda Ø 25 i 32 za vanjsku instalaciju navodnjavanja, uključivo dopremu, polaganje u pripremljeni rov i sva potrebna spajanja polipropilenskim spojnim elementima.  Obračun po duljini ugrađene vodovodne instalacije.</t>
  </si>
  <si>
    <t>E.2.7.2.</t>
  </si>
  <si>
    <t xml:space="preserve">Spajanje dovodnog voda u postojećem vodovodnom oknu </t>
  </si>
  <si>
    <t>E.2.7.3.</t>
  </si>
  <si>
    <t xml:space="preserve">Polaganje cijevi kap po kap po površini, sa izvedbom svih spojeva, stabilizacijom cijevi protiv vertikalnog izdianja na svakih 2-4 m. </t>
  </si>
  <si>
    <t>E.2.7.4.</t>
  </si>
  <si>
    <t>Ugradnja sklopova ventilskih okana, uključivo stabilizaciju okna sječenom blok opekom i izradu drenažne podloge</t>
  </si>
  <si>
    <t>E.2.7.5.</t>
  </si>
  <si>
    <t>Ugradnja regulatora pritiska</t>
  </si>
  <si>
    <t>E.2.7.6.</t>
  </si>
  <si>
    <t>Ispiranje instalacije po sekcijama za vrijeme ugradnje, tlačne probe po sekcijama tlačnih vodova, puštanje u pogon i prilagodba sustava.</t>
  </si>
  <si>
    <t>E.2.7.7.</t>
  </si>
  <si>
    <t>Polaganje bakrenog kabela s izolacijom i plaštem od PVC mase. Kabel se provlači kroz zaštitnu korugiranu cijev Ø 40 mm i postavlja u rov s cjevovodom</t>
  </si>
  <si>
    <t>E.2.7.8.</t>
  </si>
  <si>
    <t>Ugradnja korugirane cijevi  Ø 40mm za izvedbu zaštite električnog kabla.</t>
  </si>
  <si>
    <t>E.2.8.</t>
  </si>
  <si>
    <t>ZEMLJANI I GRAĐEVINSKI RADOVI</t>
  </si>
  <si>
    <t>E.2.8.1.</t>
  </si>
  <si>
    <t>Ručni iskop rova za lateralne linije, u profilu 20 cm x30 cm u tlu III-IVkategorije. Stavka uključuje mjestimično razbijanje kamene mase ručnim kompresorom i uklanjanje oštrog kamenja sa odvozom na deponij unutar gradilišta *</t>
  </si>
  <si>
    <t>E.2.8.2.</t>
  </si>
  <si>
    <t>Kombinirani iskop u tlu III-V kategorije za ugradnju ventilskih okana i rasprskivača.</t>
  </si>
  <si>
    <t>E.2.8.3.</t>
  </si>
  <si>
    <r>
      <t xml:space="preserve">Ugradnja proturnih cijevi Ø110mm, s ugradnjom okomito na trase staza, i opločenja za naknadno provlačenje opskrbnih i lateralnih vodova instalacije navodnjavanja. Otvore cijevi provizorno zaštititi od ulaska nečistoće, a krajeve obilježiti trakom za obilježavanje i zabodenim kolcem. </t>
    </r>
    <r>
      <rPr>
        <u/>
        <sz val="9"/>
        <color rgb="FFFF0000"/>
        <rFont val="Arial"/>
        <family val="2"/>
        <charset val="238"/>
      </rPr>
      <t>Ugradnja se izvodi u fazi građevinskih radova, prije izvođenja završnih slojeva  cesta i opločnika</t>
    </r>
  </si>
  <si>
    <t>m</t>
  </si>
  <si>
    <t>E.2.9.</t>
  </si>
  <si>
    <t>RAZNI RADOVI</t>
  </si>
  <si>
    <t>E.2.9.1.</t>
  </si>
  <si>
    <t>Iskolčenje trase cjevovoda i položajno iskolčenje rasprskivača i ostalih elemenata sustava, uključivo sve naknadne položajne prilagodbe točaka.</t>
  </si>
  <si>
    <t>E.2.9.2.</t>
  </si>
  <si>
    <t xml:space="preserve">Izrada sheme izvedenog stanja u tri primjerka sa uputama za rukovanje za ključne komponente sustava. </t>
  </si>
  <si>
    <t>E.2.9.3.</t>
  </si>
  <si>
    <t xml:space="preserve">Start-up sustava za navodnjavanje s puštanjem u pogon i optimizacijom sustava, unosom podataka i referentnih režima navodnjavanja do pune funkcije i primopredaje investitoru. </t>
  </si>
  <si>
    <t>Zemljani radovi</t>
  </si>
  <si>
    <t>C.1.1</t>
  </si>
  <si>
    <t>Kombinirano strojno-ručni iskop rova  za instalacije vodovoda i kanalizacije van objekta bez obzira na kategoriju tla. Dimenzije rova 0,6x0,9. U jediničnoj cijeni predviđene su i sve zaštitne kao i sigurnosne mjere duž trase.U jed. cijeni uključeno planiranje dna rova na točnost 3 cm s odvozom materijala. Stavka obuhvaća i proširenja oko revizionog okna.  Obračun po m3 bez obzira na kategoriju.</t>
  </si>
  <si>
    <t>C.1.2</t>
  </si>
  <si>
    <t>Izrada podložnog sloja od pijeska. Podloga se izvodi na pripremljeno  i preuzeto dno od strane nadzornog inženjera, sa pijeskom granulacije 0-4 mmu debljine od 10 cm ispod . Max. tolerancija greške 1 cm na 4 m. Nakon polaganja kanalizacionih cijevi dio rova se zatrpava pijeskom granulacije 0-4 mmu u debljine od 15 cm. Materijal se nabija pažljivo ručno da ne bi došlo do oštećenja cijevi.</t>
  </si>
  <si>
    <t>C.1.3</t>
  </si>
  <si>
    <t>Zatrpavanje rova materijalom iz iskopa koji odobri nadzorni inženjer.  Prilikom zatrpavanja vrši se nabijanje u slojevima 20-30 cm do odgovarajuće stišljivosti. Površinu rova dovesti u prvobitno stanje. Obračun po m3.</t>
  </si>
  <si>
    <t>C.1.4</t>
  </si>
  <si>
    <t>Strojni iskop jame sa mjestimičnim pikaniranjem za postavu separatora masti i ulja.  Dimenzije jame 3,5 x 2,0 x 1,8. U jediničnoj cijeni predviđene su i sve zaštitne kao i sigurnosne mjere ( zaštita okolnih građevina, izvedba pješačkih prijelaza preko rovova itd.).U jed. cijeni uključeno planiranje dna rova na točnost 3 cm s odvozom viška materijala, dobacu materijala i izradu posteljice te zatrpavanje rova materijalom iz iskopa. Obračun po m3 bez obzira na kategoriju.</t>
  </si>
  <si>
    <t>C.1.5</t>
  </si>
  <si>
    <t>Strojni iskop jame sa mjestimičnim pikaniranjem za upojni bunar.  Dimenzije jame 3,0 x 3,0 x 3,5.U jediničnoj cijeni predviđene su i sve zaštitne kao i sigurnosne mjere.U jed. cijeni uključeno planiranje dna rova na točnost 3 cm s odvozom materijala. Obračun po m3 bez obzira na kategoriju.</t>
  </si>
  <si>
    <t>C.1.6</t>
  </si>
  <si>
    <t>Dobava i postavljanje geotekstila iznad otvora upojnog bunara.Otvor je promjera D= 200 cm,a geotekstil postaviti u promjeru od D=300 cm.Obračun po m2 geotekstila</t>
  </si>
  <si>
    <t>C.1.7</t>
  </si>
  <si>
    <t>Izrada filtera upojnog bunara.Filter formirati od kamenog materijala granulacije o 30 -50 mm s materijalom iz iskopa ili po nabavci izvođača.Površina iznad bunara mora biti ista kao i okolni teren.Promjer bunara je D=200 cm.</t>
  </si>
  <si>
    <t>C.1.8</t>
  </si>
  <si>
    <t>Izrada sloja od gline u debljini od 20 cm iznad geoteksitla.Glinu je potrebno nabiti valjkom.U cijenu uračunat sav potreban radi materijal.Obračun po m3</t>
  </si>
  <si>
    <t>ARM. BET I GRAĐEVINSKI RADOVI</t>
  </si>
  <si>
    <t>C.1.9</t>
  </si>
  <si>
    <t>Rušenje i demontaža postojećeg arm. bet. revizijskih kanalizacijskih okna te odlaganje razrušenog materijala na predviđeno mjesto na gradilištu i njegov kasniji odvoz na deponiju.</t>
  </si>
  <si>
    <t>C.1.10</t>
  </si>
  <si>
    <t>Izrada arm. bet. revizijskih okna  kanalizacije dimenzija 60/60 cm dubine prema uvjetima na terenu ( predviđeno do max 120 cm).  Ugradba prema uputama proizvođača. U cijenu uključeno i zasipavanje pijeskom i šljunkom 4-8 mmm, te rad na spajanju okna i cijevi, kao i obrada kinete i izrada betonske ogrlice. Spoj cijevi i revizonih okana mora biti vodonepropustan.</t>
  </si>
  <si>
    <t>oborinska okna</t>
  </si>
  <si>
    <t>kanalizacijska okna</t>
  </si>
  <si>
    <t>obnova postojećih okana</t>
  </si>
  <si>
    <t>C.1.11</t>
  </si>
  <si>
    <t>Dobava i ugradnja inox kanalizacijskih poklopaca sa ispunom od keramičkih pločica uljne izvedbe radi sprečavanja širenja mirisa dim 60/60 cm. U cijenu uključen sav potreban pomoćni materijal i rad na niveliranju i prilagodbi poklopca traženom nivou uređenog terena.
razred nosivosti A 15</t>
  </si>
  <si>
    <t>INSTALACIJA VODOVODA</t>
  </si>
  <si>
    <t>C.1.13</t>
  </si>
  <si>
    <t>Nabava, doprema i montaža polipropilena Random (PP-R) tip 3, s pripadajućim spojnicama ( sve kao sisraem Wavin Ekoplastik) vodovodnih cijevi za sanitarnu vodu, koje se polažu u estrihu i u zidnim usjecima. Izvedba izolacije mjestu ugradnje i profilu cijevi radi se fuzijskim zavarivanjem. Obračun se vrši po 1,0 mt kompletno montiranog, pričvršćenog, izoliranog i ispitanog cjevovoda. U cijenu uključiti šlicanje i bušenje podova.</t>
  </si>
  <si>
    <t xml:space="preserve"> - D 50 mm</t>
  </si>
  <si>
    <t xml:space="preserve"> - D 40 mm</t>
  </si>
  <si>
    <t xml:space="preserve"> - D 32 mm</t>
  </si>
  <si>
    <t xml:space="preserve"> - D 25 mm</t>
  </si>
  <si>
    <t xml:space="preserve"> - D 20 mm</t>
  </si>
  <si>
    <t xml:space="preserve"> - D 15 mm</t>
  </si>
  <si>
    <t>C.1.14</t>
  </si>
  <si>
    <t>Izolacija cjevovoda hladne vode plamaflexom ( izolaciona cijev SSL ) u sloju debljine 5 mm sa parnom branom.Obračun po m1.</t>
  </si>
  <si>
    <t>C.1.15</t>
  </si>
  <si>
    <t>Nabava, doprema i montaža  kuglastog ventila s ispustom u vodomjernom oknu. Obračun po kom.</t>
  </si>
  <si>
    <t>C.1.16</t>
  </si>
  <si>
    <t>Nabava, doprema i montaža  ventila u vodomjernom oknu i na početku ogranaka u kotlovnici. Obračun po kom.</t>
  </si>
  <si>
    <t>C.1.17</t>
  </si>
  <si>
    <t>Nabava, doprema i ugradnja nepovratnih ventila na recirkulacijskom (povratnom) vodu tople vode DN 25. Obračun se vrši po komadu kompletno montiranog i ispitanog ventila.</t>
  </si>
  <si>
    <t>C.1.18</t>
  </si>
  <si>
    <t>Nabava, doprema i montaža podžbuknih PPR ventila sa poniklovanom glavom. Obračun se vrši po komadu kompletno montiranog i ispitanog ventila.</t>
  </si>
  <si>
    <t>C.1.19</t>
  </si>
  <si>
    <t>Vodomjer za hladnu vodu MULTICAL 62	1 sa integriranim ultrazvučnim protokomjerom ULTRAFLOW 24 iz nehrđ. čelika sa 2,5 m signal. kabela Q3 40,0 m3/h, DN80 x 300 mm, PN25
Ugradnja na prirubnicu, ovjereno po MID-u	
Napajanje 230 VAC, 24 VAC ili baterijsko	
Nazivni protok Q3: 40 m3/h	
Max. protok Q4: 50 m3/h	
Min. protok Q4: 400 l/h	
Protok kod kojeg prestaje mjerenje (cut off): 80 l/h	
Mehanička zaštita MULTICAL 62: IP54	
Mehanička zaštita ULTRAFLOW 24: IP65	
BACnet MS/TP modul (RS-485)</t>
  </si>
  <si>
    <t>C.1.20</t>
  </si>
  <si>
    <t>Ispiranje i dezinfekcija cjevovoda te pribavljanje atesta o ispravnosti vode za piće.</t>
  </si>
  <si>
    <t>INSTALACIJA KANALIZACIJE I OBORINSKE ODVODNJE</t>
  </si>
  <si>
    <t>C.1.21</t>
  </si>
  <si>
    <t xml:space="preserve">Ugradnja kanalizacijskih PVC  cijevi. Cijevi se ugrađuju za odvodvodnju otpadnih I oborinskih voda i spoja na reviziono okno.  U cijeni uključena dobava i montaža UKC PVC cijevi za vanjsku kanalizaciju sa potrebnim spojnim materijalom i fazonskim komadima: Pvc cijevi klase čvrstoće SN 4( &gt; od 4 kN/m2 ),proizvodene u skladu sa normom HRN EN 1401:2000. Cijevi se spuštaju u rov na pripremljnu podlogu od pijeska. Cijevi moraju biti vodonepropusne kao i spojevi sa revizionim oknima. </t>
  </si>
  <si>
    <t xml:space="preserve">DN 200 </t>
  </si>
  <si>
    <t>DN 160</t>
  </si>
  <si>
    <t>C.1.22</t>
  </si>
  <si>
    <t>Nabava, doprema i montaža PVC kanalizacijskih cijevi  za  unutarnju odvodnju fekalnih otpadnih voda. Cijevi spajati po uputama proizvođača. U stavku uklučeni i svi fazonski i brtveni materija sa svim pričvršćenjima i nosačima.</t>
  </si>
  <si>
    <t>Obračun se vrši po 1,0 m kompletno ugrađene cijevi, uključujući i sav potreban pribor i materijal za spajanje na postojeće revizono okno.Fazonski komadi su obračunati kao dužni metar, svaki  fazonski komad -  m' .</t>
  </si>
  <si>
    <t>DN 50</t>
  </si>
  <si>
    <t>DN 75</t>
  </si>
  <si>
    <t>DN 110</t>
  </si>
  <si>
    <t>DN 125</t>
  </si>
  <si>
    <t>DN 75 - odzračnici</t>
  </si>
  <si>
    <t>C.1.23</t>
  </si>
  <si>
    <t>C.1.24</t>
  </si>
  <si>
    <t>C.1.25</t>
  </si>
  <si>
    <t>Probe na nepropusnost i protočnost prije zatvaranja i dobava atesta o izvršenom ispitivanju kanalizacije na vodonepropusnost.</t>
  </si>
  <si>
    <t>PODNI LINIJSKI SLIVNICI</t>
  </si>
  <si>
    <t>C.1.26</t>
  </si>
  <si>
    <t>Dobava i montaža kanala u šlic izvedbi kao ACO Slot 8+,  (širina otvora 20 mm), sa  padom, građevinske visine 70 - 120 mm, duljine 50,100,200,300 ili 500 cm, s prirubnicama, gumenim brtvama i vijcima za spajanje, nosačima za ugradnju u beton i vijcima za finu nivelaciju. Spajanje kanala  ACO Slot 8+ na temeljnu kanalizaciju vrši se preko tipskog podnog slivnika (q=1,0 l/sec) s prirubnicom za ljepljenje hidroizolacije i vertikalnim/horizontalnim odljevom DN 100 ili DN 50. Revizijski poklopac slivnika 200 x 200 mm /   kao i košarica za skupljanje krupnije nečistoće  izrađeni su iz nehrđajućeg čelika AISI 304. Poklopac upušten za ugradnju keramike. U stavku uračunata i izrada betonskog kanala za polaganje rešetki.  Obračun po m'</t>
  </si>
  <si>
    <t>H.1.</t>
  </si>
  <si>
    <t>H.2.</t>
  </si>
  <si>
    <t>H.3.</t>
  </si>
  <si>
    <t>H.4.</t>
  </si>
  <si>
    <t>H.5.</t>
  </si>
  <si>
    <t>H.6.</t>
  </si>
  <si>
    <t>H.7.</t>
  </si>
  <si>
    <t>H.8.</t>
  </si>
  <si>
    <t>H.9.</t>
  </si>
  <si>
    <t>H.10.</t>
  </si>
  <si>
    <t>H.11.</t>
  </si>
  <si>
    <t>H.12.</t>
  </si>
  <si>
    <t>H.13.</t>
  </si>
  <si>
    <t>H.14.</t>
  </si>
  <si>
    <t>H.15.</t>
  </si>
  <si>
    <t>H.16.</t>
  </si>
  <si>
    <t>H.17.</t>
  </si>
  <si>
    <t>H.18.</t>
  </si>
  <si>
    <t>H.19.</t>
  </si>
  <si>
    <t>H.20.</t>
  </si>
  <si>
    <t>H.21.</t>
  </si>
  <si>
    <t>H.22.</t>
  </si>
  <si>
    <t>A.1.</t>
  </si>
  <si>
    <t>A.1.1.</t>
  </si>
  <si>
    <t>A.1.2.</t>
  </si>
  <si>
    <t>A.2.</t>
  </si>
  <si>
    <t>A.2.1.</t>
  </si>
  <si>
    <t>A.2.2.</t>
  </si>
  <si>
    <t>A.3.</t>
  </si>
  <si>
    <t>A.3.1.</t>
  </si>
  <si>
    <t>A.3.2.</t>
  </si>
  <si>
    <t>A.3.3.</t>
  </si>
  <si>
    <t>A.3.4.</t>
  </si>
  <si>
    <t>A.3.5.</t>
  </si>
  <si>
    <t>A.3.6.</t>
  </si>
  <si>
    <t>A.3.7.</t>
  </si>
  <si>
    <t>A.3.8.</t>
  </si>
  <si>
    <t>A.3.9.</t>
  </si>
  <si>
    <t>A.3.10.</t>
  </si>
  <si>
    <t>A.3.11.</t>
  </si>
  <si>
    <t>A.3.12.</t>
  </si>
  <si>
    <t>A.3.13.</t>
  </si>
  <si>
    <t>A.4.</t>
  </si>
  <si>
    <t>A.4.1.</t>
  </si>
  <si>
    <t>A.4.2.</t>
  </si>
  <si>
    <t>A.4.3.</t>
  </si>
  <si>
    <t>A.4.4.</t>
  </si>
  <si>
    <t>A.4.5.</t>
  </si>
  <si>
    <t>A.4.6.</t>
  </si>
  <si>
    <t>A.4.7.</t>
  </si>
  <si>
    <t>A.4.8.</t>
  </si>
  <si>
    <t>A.4.9.</t>
  </si>
  <si>
    <t>A.4.10.</t>
  </si>
  <si>
    <t>A.4.11.</t>
  </si>
  <si>
    <t>A.4.12.</t>
  </si>
  <si>
    <t>A.4.13</t>
  </si>
  <si>
    <t>A.4.14.</t>
  </si>
  <si>
    <t>A.4.15.</t>
  </si>
  <si>
    <t>A.5.</t>
  </si>
  <si>
    <t>A.5.1.</t>
  </si>
  <si>
    <t>A.5.2.</t>
  </si>
  <si>
    <t>A.5.3.</t>
  </si>
  <si>
    <t>A.5.4.</t>
  </si>
  <si>
    <t>A.5.5.</t>
  </si>
  <si>
    <t>A.5.6.</t>
  </si>
  <si>
    <t>A.5.7.</t>
  </si>
  <si>
    <t>A.5.8.</t>
  </si>
  <si>
    <t>A.5.9.</t>
  </si>
  <si>
    <t>A.5.10.</t>
  </si>
  <si>
    <t>A.5.11.</t>
  </si>
  <si>
    <t>A.5.12.</t>
  </si>
  <si>
    <t>A.5.13.</t>
  </si>
  <si>
    <t>A.5.14.</t>
  </si>
  <si>
    <t>A.5.15.</t>
  </si>
  <si>
    <t>A.5.16.</t>
  </si>
  <si>
    <t>A.5.17.</t>
  </si>
  <si>
    <t>A.6.</t>
  </si>
  <si>
    <t>A.6.1.</t>
  </si>
  <si>
    <t>A.6.2.</t>
  </si>
  <si>
    <t>A.6.3.</t>
  </si>
  <si>
    <t>A.6.4.</t>
  </si>
  <si>
    <t>A.6.5.</t>
  </si>
  <si>
    <t>A.6.6.</t>
  </si>
  <si>
    <t>A.6.7.</t>
  </si>
  <si>
    <t>A.6.8.</t>
  </si>
  <si>
    <t>A.7.</t>
  </si>
  <si>
    <t>A.7.1.</t>
  </si>
  <si>
    <t>A.8.</t>
  </si>
  <si>
    <t>A.8.1.</t>
  </si>
  <si>
    <t>A.8.2.</t>
  </si>
  <si>
    <t>A.8.3</t>
  </si>
  <si>
    <t>A.8.4.</t>
  </si>
  <si>
    <t>A.8.5.</t>
  </si>
  <si>
    <t>A.8.6.</t>
  </si>
  <si>
    <t>A.8.7.</t>
  </si>
  <si>
    <t>A.8.9.</t>
  </si>
  <si>
    <t>A.8.10.</t>
  </si>
  <si>
    <t>A.8.11.</t>
  </si>
  <si>
    <t>A.9.</t>
  </si>
  <si>
    <t>A.9.1.</t>
  </si>
  <si>
    <t>A.9.1. a)</t>
  </si>
  <si>
    <t>A.9.1. b)</t>
  </si>
  <si>
    <t>A.9.1. c)</t>
  </si>
  <si>
    <t>A.9.2.</t>
  </si>
  <si>
    <t>A.9.2. a)</t>
  </si>
  <si>
    <t>A.9.3.</t>
  </si>
  <si>
    <t>A.9.3. a)</t>
  </si>
  <si>
    <t>Kutni profili na spojevima keramika</t>
  </si>
  <si>
    <t>A.9.4.</t>
  </si>
  <si>
    <t>A.9.5.</t>
  </si>
  <si>
    <t>A.10.</t>
  </si>
  <si>
    <t>Vanjske kamene klupčice umivaonika</t>
  </si>
  <si>
    <t>Vanjske kamene poklopnice</t>
  </si>
  <si>
    <t>A.10.1.</t>
  </si>
  <si>
    <t>A.10.2.</t>
  </si>
  <si>
    <t>A.11.</t>
  </si>
  <si>
    <t>A.11.1.</t>
  </si>
  <si>
    <t>A.12.</t>
  </si>
  <si>
    <t>A.12.1.</t>
  </si>
  <si>
    <t>A.12.2.</t>
  </si>
  <si>
    <t>A.12.3.</t>
  </si>
  <si>
    <t>A.12.4.</t>
  </si>
  <si>
    <t>A.12.5.</t>
  </si>
  <si>
    <t>A.13.</t>
  </si>
  <si>
    <t>A.13.1.</t>
  </si>
  <si>
    <t>A.13.2.</t>
  </si>
  <si>
    <t>A.13.3.</t>
  </si>
  <si>
    <t>A.14.</t>
  </si>
  <si>
    <t>A.14.1.</t>
  </si>
  <si>
    <t>A.14.2.</t>
  </si>
  <si>
    <t>A.14.3.</t>
  </si>
  <si>
    <t>A.14.4.</t>
  </si>
  <si>
    <t>A.14.5.</t>
  </si>
  <si>
    <t>A.14.6.</t>
  </si>
  <si>
    <t>A.14.7.</t>
  </si>
  <si>
    <t>A.14.8.</t>
  </si>
  <si>
    <t>A.14.9.</t>
  </si>
  <si>
    <t>A.14.10.</t>
  </si>
  <si>
    <t>A.14.11.</t>
  </si>
  <si>
    <t>A.14.12..</t>
  </si>
  <si>
    <t>A.14.13.</t>
  </si>
  <si>
    <t>A.14.14.</t>
  </si>
  <si>
    <t>A.14.15.</t>
  </si>
  <si>
    <t>F.1.</t>
  </si>
  <si>
    <t>F.1.1.</t>
  </si>
  <si>
    <t>F.1.2.</t>
  </si>
  <si>
    <t>F.1.3.</t>
  </si>
  <si>
    <t>F.1.4.</t>
  </si>
  <si>
    <t>F.1.5.</t>
  </si>
  <si>
    <t>F.1.6.</t>
  </si>
  <si>
    <t>F.1.7.</t>
  </si>
  <si>
    <t>F.1.8.</t>
  </si>
  <si>
    <t>F.1.9.</t>
  </si>
  <si>
    <t>F.1.10.</t>
  </si>
  <si>
    <t>F.1.11.</t>
  </si>
  <si>
    <t>F.1.12.</t>
  </si>
  <si>
    <t>F.1.13.</t>
  </si>
  <si>
    <t>F.1.14.</t>
  </si>
  <si>
    <t>F.1.15.</t>
  </si>
  <si>
    <t>F.2.</t>
  </si>
  <si>
    <t>F.2.1.</t>
  </si>
  <si>
    <t>F.2.2.</t>
  </si>
  <si>
    <t>F.2.3.</t>
  </si>
  <si>
    <t>F.2.4.</t>
  </si>
  <si>
    <t>F.2.5.</t>
  </si>
  <si>
    <t>F.2.6.</t>
  </si>
  <si>
    <t>F.2.7.</t>
  </si>
  <si>
    <t>F.2.8.</t>
  </si>
  <si>
    <t>F.2.9.</t>
  </si>
  <si>
    <t>F.2.10.</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</si>
  <si>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</si>
  <si>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</si>
  <si>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</si>
  <si>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</si>
  <si>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</si>
  <si>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</si>
  <si>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</si>
  <si>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</si>
  <si>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</si>
  <si>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</si>
  <si>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</si>
  <si>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</si>
  <si>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</si>
  <si>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</si>
  <si>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</si>
  <si>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</si>
  <si>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</si>
  <si>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</si>
  <si>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</si>
  <si>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</si>
  <si>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</si>
  <si>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</si>
  <si>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</si>
  <si>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</si>
  <si>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</si>
  <si>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B.1.1</t>
  </si>
  <si>
    <t>DEMONTAŽNI RADOVI</t>
  </si>
  <si>
    <t>B.1.1.1</t>
  </si>
  <si>
    <t>Demontaža postojećeg spremnika potrošne tople vode volumena 5000 litara uz prijašnje ispitivanje i pražnjenje sustava. U cijenu uračunat materijal za rezanje i zavarivanje (brtvljenje) glavnih dovodnih cijeve hladne vode.
U cijenu uračunat odvoz postojećih spremnika te propisno zbrivanjavanje uz dostavu otpremnih listova ili na skladište investitora.</t>
  </si>
  <si>
    <t>kpl</t>
  </si>
  <si>
    <t>B.1.1.2</t>
  </si>
  <si>
    <t>Demontaža kompletnog cijevnog razvoda pocinčanih šavnih cijevi za razvod potrošne tople vode, hladne vode te cirkulacije, komplet sa svim cijevnim koljenima, račvama i ostalim fazonskim komadima. Prosječna dimenzija cijevi DN50. U cijenu uračunat odvoz postojećih cijevi i fazonskih komada te propisno zbrivanjavanje uz dostavu otpremnih listova.</t>
  </si>
  <si>
    <t>B.1.1.3</t>
  </si>
  <si>
    <t>Pažljiva demontaža cirkulacijskih crpki, izmjenjivača topline, ekspanzijske posude, kompletne armature, izolacije cjevnog razvoda, ovjesni i pričvrsni materijal i sl.,  uz odspajanje s el.mreže. Odvoz na skladište investitora ili na deponij uz dostavu otpremnih listova.</t>
  </si>
  <si>
    <t>B.1.1.4</t>
  </si>
  <si>
    <t>Pražnjenje i inertiziranje spremnika UNP-a od strane ovlaštene pravne osobe. U cijenu uračunati odvoz spremnikana na skladište investitora ili na deponij uz dostavu otpremnih listova.</t>
  </si>
  <si>
    <t>B.1.1.5</t>
  </si>
  <si>
    <t>Pažljiva demontaža zaporne, sigurnosne i regulacijske armature plinske instalacije. U cijenu uračunat odvoz te propisno zbrivanjavanje uz dostavu otpremnih listova.</t>
  </si>
  <si>
    <t>B.1.1.6</t>
  </si>
  <si>
    <t>Pažljiva demontaža plinskih kotlova, odspajanje s cijevnog razvoda, odspajanje s el.mreže. Odvoz na skladište investitora.</t>
  </si>
  <si>
    <t>B.1.1.7</t>
  </si>
  <si>
    <t>Demontaža kompletnog cijevnog razvoda plinskih čeličnih bešavnih cijevi uz prethodnu inertizaciju plinskog razvoda inertnim plinom, uključujući sav spojni i pričvrsni materijal. U cijenu uračunat odvoz postojećih cijevi i fazonskih komada te propisno zbrivanjavanje uz dostavu otpremnih listova.</t>
  </si>
  <si>
    <t>B.1.1.8</t>
  </si>
  <si>
    <t>Demontaža solarnih pločastih kolektora. U cijenu uračunat odvoz postojećih cijevi, fazonskih komada, obujmica, nosača, raznih profila te propisno zbrivanjavanje uz dostavu otpremnih listova.  Solarni pločasti kolektori postavljeni na ravnom krovu sanitarnog čvora u 5 reda po 5 komada po redu.</t>
  </si>
  <si>
    <t>B.1.1.9</t>
  </si>
  <si>
    <t>Ostale manje demontaže nespecificirane opreme.</t>
  </si>
  <si>
    <t>B.1.2</t>
  </si>
  <si>
    <t>PLINSKE INSTALACIJE - MONTAŽNI RADOVI</t>
  </si>
  <si>
    <t>B.1.2.1</t>
  </si>
  <si>
    <t>Podzemni cilindrični spremnik, za ukapljeni naftni plin (propan-butan). Spremnik je obojen epoksidnim premazom (800 mikrona) opremljen sa katodnom zaštitom (1x referentna elektroda + 2x zaštitne anode), komplet sa pregledom zaštitnog premaza i popravkom prije spuštanja u zemlju od strane ovlaštenog predstavnika proizvođača/plinodistributera, sa uključenim prvim pregledom i izradom zapisnika te tehničkog lista za redoviti pregled spremnika.
Priključci i oprema rezervoara su u skladu sa DIN 4680:
- sigurnosni ventil
- ventil za punjenje
- ventil za pražnjenje tekuće faze
- manometar
- kontrola maksimalne razine UNP-a
- kontinuirani pokazivač razine
- otvor sa čepom, ispust nečistoće
- termometar</t>
  </si>
  <si>
    <t>Spremnik komplet sa temeljnom pločom i protuuzgonskim utegom.</t>
  </si>
  <si>
    <t>Volumen: 5.000 l (horizontalni)</t>
  </si>
  <si>
    <t>Promjer: 1.200 mm</t>
  </si>
  <si>
    <t>Dužina: 4.790 mm</t>
  </si>
  <si>
    <t>Ukopani spremnik proizvođač Antonio Merloni V=5000 litara.</t>
  </si>
  <si>
    <t>Dobava fco gradilište / skladište izvođača, neistovareno</t>
  </si>
  <si>
    <t>Dobava sveg ostalog materijala potrebnog za ispunjenje opisa stavke , sav potreban rad za ispunjenje stavke kao i istovar, skladištenje, čuvanje, transport do objekta i po objektu, prijenos do mjesta ugradbe, ugradba i sl. za sve navedeno.</t>
  </si>
  <si>
    <t>B.1.2.2</t>
  </si>
  <si>
    <t>Dobava i ugradnja pastičnog šahta koji montira se na podzemni spremnik te nastavka za šaht (plastična kapa). 
Priključci za punjenje i potrošnju plina nalaze se pod zaštitnom plastičnom kapom koja ima mogućnost zaključavanja.</t>
  </si>
  <si>
    <t>B.1.2.3</t>
  </si>
  <si>
    <t>Dobava i ugradnja regulatora tlaka za ugradnju pod kapu spremnika. Regulator I. stupnja za UNP. U cijenu uključen sav brtveni, spojni i pričvrsni pribor.
Sa gornom i donjom sigurnosnom blokadom
Nominalni protok: 100 kg/h
Raspon ulaznog tlaka: 3-20 bar
Raspon izlaznog tlak: 200-800 mbar
Projektirani izlazni tlak: 500 mbar
Manometar na izlaznoj strani
Ulazni/izlazni priključak: 1''
Proizvod kao: Pietro Fiorentini, 
Tip: HP100AP - visokotlačni regulator</t>
  </si>
  <si>
    <t>B.1.2.4</t>
  </si>
  <si>
    <t>Dobava i ugradnja regulatora tlaka za ugradnju u plinski zidni ormarić. Regulator II. stupnja za UNP. U cijenu uključen sav brtveni, spojni i pričvrsni pribor.
Sa gornom i donjom sigurnosnom blokadom
Nominalni protok: V=25kg/h 
Raspon ulaznog tlaka (0,15 - 8,6 bar)
Projektirani ulazni tlak: 500 mbar
Raspon izlaznog tlaka (13 - 180 mbar)
Projektirani izlazni tlak: 37 mbar
Proizvod kao: Pietro Fiorentini 
Tip: FE25L DN 1 x 6/4''  - niskotlačni regulator</t>
  </si>
  <si>
    <t>B.1.2.5</t>
  </si>
  <si>
    <t>Dobava i ugradnja hvatača kondenzata (plinskog sakupljača kondenzata; kondenznog lonca) za UNP, NO25, NP16. Izrađen je iz materijala Č1212, prema HRN.C.B5.122, a podnica HRN.Č1202 – kotlovski lim. Hvatač kondenzata spojiti na cjevovod varenjem. U cijenu uključiti 1 m čelične cijevi promjera NO25 i kuglasti plinski ventil NO20 za pražnjenje kondenzata te sav spojni i brtveni pribor kao i pomoćni materijal.
Proizvod kao:  INA-specijalna oprema
Tip: PSK</t>
  </si>
  <si>
    <t>B.1.2.6</t>
  </si>
  <si>
    <t>Dobava i ugradnja plinske fleksi spojne cijevi za spoj spremnika sa cjevnom mrežom</t>
  </si>
  <si>
    <t>fleksibilna cijev za plin - 1 " - MŽ</t>
  </si>
  <si>
    <t>B.1.2.7</t>
  </si>
  <si>
    <r>
      <t xml:space="preserve">Dobava i ugradnja </t>
    </r>
    <r>
      <rPr>
        <sz val="10"/>
        <rFont val="Arial"/>
        <family val="2"/>
      </rPr>
      <t>kutne kuglaste slavine za UNP</t>
    </r>
  </si>
  <si>
    <t>NO25-NP25</t>
  </si>
  <si>
    <t>B.1.2.8</t>
  </si>
  <si>
    <r>
      <t xml:space="preserve">Dobava i ugradnja </t>
    </r>
    <r>
      <rPr>
        <sz val="10"/>
        <rFont val="Arial"/>
        <family val="2"/>
      </rPr>
      <t>sigurnosnog zapornog ventila za UNP</t>
    </r>
  </si>
  <si>
    <t>1. stupanj: NO25; pdjel= 16 bar</t>
  </si>
  <si>
    <t>B.1.2.9</t>
  </si>
  <si>
    <r>
      <t xml:space="preserve">Dobava i ugradnja  </t>
    </r>
    <r>
      <rPr>
        <sz val="10"/>
        <rFont val="Arial"/>
        <family val="2"/>
      </rPr>
      <t>sigurnosnog ispustnog ventila (SIV) za UNP, sa navojnim spojem.</t>
    </r>
  </si>
  <si>
    <r>
      <t>Spremnik: NO25-NP25 p</t>
    </r>
    <r>
      <rPr>
        <vertAlign val="subscript"/>
        <sz val="10"/>
        <rFont val="Arial"/>
        <family val="2"/>
      </rPr>
      <t>djel</t>
    </r>
    <r>
      <rPr>
        <sz val="10"/>
        <rFont val="Arial"/>
        <family val="2"/>
      </rPr>
      <t>= 16,0 bar</t>
    </r>
  </si>
  <si>
    <t>B.1.2.10</t>
  </si>
  <si>
    <t>Dobava i ugradnja manometra sa kuglastom plinskom slavinom za odvajanje, mjernog područja</t>
  </si>
  <si>
    <t>0÷25 bar; R 1/2"</t>
  </si>
  <si>
    <t>0÷1 bar; R 1/2"</t>
  </si>
  <si>
    <t>0÷0,10 bar; R 1/2"</t>
  </si>
  <si>
    <t>B.1.2.11</t>
  </si>
  <si>
    <t>Dobava i ugradnja termičkog zapornog uređaja prema čl. 77 Pravilnika o UNP-u (slavina s integriranim termičkim osiguračem TAS), za temperaturu djelovanja 100°C i temperaturu postojanosti 650°C. Uređaj se ugrađuje ispred plinskog trošila, na niskotlačni plinovod UNP-a (tlak&lt;100 mbara). U cijenu uračunati čepovi, holenderi, fazonski komadi, redukcije, brtveni i spojni pribor.</t>
  </si>
  <si>
    <t xml:space="preserve">1" </t>
  </si>
  <si>
    <t>B.1.2.12</t>
  </si>
  <si>
    <t>Dobava i ugradnja kuglastih ventila za plin komplet s termičkim osiguračem sa svim spojnim i brtvenim materijalom za UNP (teflon).</t>
  </si>
  <si>
    <t xml:space="preserve">3/4" </t>
  </si>
  <si>
    <t>B.1.2.13</t>
  </si>
  <si>
    <t>Dobava i ugradnja plinske fleksi spojne cijevi za plinska trošila.</t>
  </si>
  <si>
    <t>fleksibilne cijevi za plin L=500/850mm - 3/4 " - MŽ</t>
  </si>
  <si>
    <t>B.1.2.14</t>
  </si>
  <si>
    <t xml:space="preserve">Dobava i ugradnja fasadnog ventiliranog plinskog ormarića, izrađenog iz nehrđajućeg čelika, dimenzija cca. 600x600x350 mm (točne dimenzije definirati prema ugrađenoj armaturi).
U njemu je ugrađen regulator II. stupnja, manometar, dielektrična spojnica te plinomjer.
Kompletna prednja strana ormarića se otvara, ima bravu s ključem i izvedene otvore za ventilaciju na gornjem i donjem dijelu. Plinski ormarić tj. prednja strana oličena je žutom bojom. </t>
  </si>
  <si>
    <t>B.1.2.15</t>
  </si>
  <si>
    <t xml:space="preserve">Dobava i ugradnja  plinomjera sa mjehom. U cijenu uključen sav spojni i pričvrsni materijal.
Q= 0,04 - 6,0 m3/h, prema EN-1359
Razmak priključaka 250mm
Nazivni priključak: DN25, prema DIN 3376
Red kontakt u glavi brojčanika, baždaren
Isporučuje se sa temperaturnim korektorom
Proizvod kao: ELSTER,  tip: BK-G4T
</t>
  </si>
  <si>
    <t>B.1.2.16</t>
  </si>
  <si>
    <t>Dobava i ugradnja dielektrične spojnice koja štiti cjevovod UNP-a od lutajućih struja. Ugradnjom dielektrične spojnice spriječava se provođenje struje do 5.000 V, a ispitni napon je 12.000 V. U cijenu uključen sav spojni, brtveni i pričvrsni pribor.</t>
  </si>
  <si>
    <t>B.1.2.17</t>
  </si>
  <si>
    <t>Dobava i ugradnja crnih čeličnih bešavnih cijevi prema standardu HRN C.B5.226, DIN 2448, materijal prema DIN 1629. (Č.1212), uključujući sav spojni i pričvrsni materijal. U cijenu uključen sav ovjesni i pričvrsni pribor, lukovi, koljena, T komadi, redukcije, metalne ukrasne rozete zaštićene antikorozivnom zaštitom (kromirane) i sl.
Napomena: Obračun se vrši prema stvarno ugrađenim količinama.</t>
  </si>
  <si>
    <t>Dobava i ugradnja čelične bešavne cijevi DN20</t>
  </si>
  <si>
    <t>Dobava i ugradnja čelične bešavne cijevi DN25</t>
  </si>
  <si>
    <t>B.1.2.18</t>
  </si>
  <si>
    <t>Omotavanje ukopanog cjevovoda dekorodal trakom.</t>
  </si>
  <si>
    <t>B.1.2.19</t>
  </si>
  <si>
    <t>Antikorozivna zaštita čeličnih cijevi s dva premaza temeljnom bojom i dva premaza žutom lak bojom za plin.</t>
  </si>
  <si>
    <t xml:space="preserve">Antikorozivna zaštita čelične bešavne cijevi </t>
  </si>
  <si>
    <t>B.1.2.20</t>
  </si>
  <si>
    <t>Postavljanje zaštitne žute PVC trake u zemljani rov iznad plinske cijevi s vidljivim oznakama plinske instalacije.</t>
  </si>
  <si>
    <t>B.1.2.21</t>
  </si>
  <si>
    <t>Dobava i ugradnja zaštitne cijevi za prolaz plinske instalacije kroz zid. U cijenu uključiti bušenje zida, ugradnja zaštitne cijevi te obradu oko zaštitne cijevi.</t>
  </si>
  <si>
    <t>DN32</t>
  </si>
  <si>
    <t>B.1.2.22</t>
  </si>
  <si>
    <t>Dobava i postavljanje natpisa  »ZABRANJENO PUŠENJE I PRISTUP S OTVORENIM PLAMENOM«, »NEZAPOSLENIMA PRISTUP ZABRANJEN«, »OPASNOST OD POŽARA I EKSPLOZIJE«, »OBVEZATNA UPORABA ALATA KOJI NE ISKRI«</t>
  </si>
  <si>
    <t>B.1.2.23</t>
  </si>
  <si>
    <t>Sitni potrošni materijal nespecificiran u prethodnim stavkama, tehnički plinovi, žica za varenje, elektrode i sl. sve do potrebnih količina za opisani obim radova.</t>
  </si>
  <si>
    <t>B.1.2.24</t>
  </si>
  <si>
    <t>Mjerenje efikasnosti katodne zaštite uz izdavanje uvjerenja o mjerenju.</t>
  </si>
  <si>
    <t>Dobava i ugradnja aparata na suhi prah za gašenje požara</t>
  </si>
  <si>
    <t>Izvedba aparata---prijenosni sa CO2 bočicom
Vrsta sredstva za gašenje---prah ABC
Razred požara---ABC
Edicija---Regular Edition
Količina sredstva za gašenje---9 kg
Pogon--CO2 – 170 g
Masa aparata---14,5 kg
EN3 efikasnost---55A | 233B | C
Efikasnost u jedinicama gašenja---15 JG
Dimenzije (promjer/visina mm)---170 / 573
Standard---EN3
Direktive---PED 2014/68/EU, MED 2014/90/EU</t>
  </si>
  <si>
    <t>B.1.2.26</t>
  </si>
  <si>
    <t>Dobava i ugradnja impulsnog mjerača potrošnje plina. 
Proizvod: Honeywell, tip: IN-Z62</t>
  </si>
  <si>
    <t>B.1.2.27</t>
  </si>
  <si>
    <t>Dobava i ugradnja plastičnog okna sa čeličnim šahtom dimenzija 600x600 za ugradnju plinskog odvajača kondenzata.</t>
  </si>
  <si>
    <t>B.1.2.28</t>
  </si>
  <si>
    <t>Ispitivanje plinske instalacije na ispravnosti, čvrstoću i  nepropusnost plinske instalacije od strane ovlaštene osobe distributera UNP-a.</t>
  </si>
  <si>
    <t>B.1.2.29</t>
  </si>
  <si>
    <t>Geodetsko snimanje izvedenog stanja plinovoda s izradom svih potrebnih podloga.</t>
  </si>
  <si>
    <t>B.1.2.30</t>
  </si>
  <si>
    <t>Izrada tehničke dokumentacije izvedenog stanja, u tri uvezena primjerka i na cd-u</t>
  </si>
  <si>
    <t>B.1.3</t>
  </si>
  <si>
    <t xml:space="preserve">ZIDNI KONDENZACIJSKI KOTAO UNP-A </t>
  </si>
  <si>
    <t>B.1.3.1</t>
  </si>
  <si>
    <t>Ugradnja postojećeg kondenzacijskog cirkulacijskog uređaja za grijanje potrošne tople vode.</t>
  </si>
  <si>
    <t>Plinski kondenzacijski cirkulacijski uređaj
Maksimalna temperatura polaznog voda (tvornička postavka): 75 °C
Područje regulacije temperature polaznog voda grijanja 30 &lt; t &lt;  80 °C
Maksimalni dopušteni tlak (PMS): 0,4 MPa (4,0 bar) 
Nazivni protok vode (ΔT = 20 K): 1900 l/h 
Opseg korisnosti (P) pri 50/30 °C: 8,7 &lt; Q &lt; 48,0 kW 
Opseg korisnosti (P) pri 80/60 °C: 7,8 &lt; Q &lt; 44,1 kW 
Maksimalno toplinsko opterećenje – grijanje: Qmaks = 45,2 kW 
Minimalno toplinsko opterećenje – grijanje: Qmin = 8,1 kW 
Promjer plinskog priključka: 1" 
Promjer polaznog / povratnog voda grijanja: 1 1/2" 
Promjer priključka sigurnosnog ventila 3/4" 
Tlak za opskrbu plinom za prirodni plin 2,0 kPa (20,0 mbar)
Tlak za opskrbu plinom za ukapljeni plin 3,7 kPa (37,0 mbar)
Maseni protok dima u pogonu grijanja pri Pmin: 3,9 g/s
Maseni protok dima u pogonu grijanja pri P,max: 20,3 g/s
Odobreni tipovi sustava za dovod zraka / odvod dimnih plinova:
C13(X), C33(X), C43(X), C53(X), C83(X), C93(X), B23, B23(P), B33, B53, B53(P)
Temperatura dimnih plinova, režim 50/30 °C (Pmin/Pmax): 37 / 53 °C 
Temperatura dimnih plinova, režim 80/60 °C (Pmin/Pmax): 61 / 78 °C 
Nazivna korisnost pri 80/60 °C: 97,5 % 
Nazivna korisnost pri 50/30 °C: 106,2 % 
Dimenzije proizvoda (š × d × v) 440 × 405 × 720 mm, masa: 37,8 kg 
Električni podatci: N £ 162 W, 230 V / 50 Hz, Stupanj zaštite IPX4D</t>
  </si>
  <si>
    <t>Proizvod kao: VAILLANT, Tip: VU 486/5-5 (H-INT II)</t>
  </si>
  <si>
    <t>B.1.3.2</t>
  </si>
  <si>
    <t>Dobava i ugradnja priključnog seta za ecoVIT VKK 486/5</t>
  </si>
  <si>
    <t>B.1.3.3</t>
  </si>
  <si>
    <t>Dobava i ugradnja plinskog ventila ravni Rp 3/4" sa protupožarnom zaštitom</t>
  </si>
  <si>
    <t>B.1.3.4</t>
  </si>
  <si>
    <t>Dobava i ugradnja kontrolnog otvora za cijev 0,25 m, 80/125</t>
  </si>
  <si>
    <t>B.1.3.5</t>
  </si>
  <si>
    <t>Dobava i ugradnja okomitog dimovodnog kompleta (crni, 1,53 m) (za kondenzacijske uređaje)</t>
  </si>
  <si>
    <t>B.1.3.6</t>
  </si>
  <si>
    <t>B.1.3.7</t>
  </si>
  <si>
    <t>Dobava i ugradnja koncentričnog produžetka 80/125, 2,0 m (za kondenzacijske uređaje</t>
  </si>
  <si>
    <t>B.1.3.8</t>
  </si>
  <si>
    <t>Dobava i ugradnja Sifon R1" za ugradnu na plinski kondenzacijski kotao</t>
  </si>
  <si>
    <t>B.1.3.9</t>
  </si>
  <si>
    <t>Set za neutralizaciju kondenzata bez crpke    
 - spreminik sa granulatom za neutralizaciju - 20 kg    
 - gumeno crijevo izlijevno voda DN 20    
 - gumeno crijevo usisnog voda DN 20    
 - držač
Proizvod kao: VAILLANT, Tip: 0020247275</t>
  </si>
  <si>
    <t>B.1.3.10</t>
  </si>
  <si>
    <t>Kontrolni pregled dimnjaka, ispitivanje dimnjaka te izdavanje uvjerenja od strane ovlaštene pravne osobe.</t>
  </si>
  <si>
    <t>B.1.4</t>
  </si>
  <si>
    <t>SOLARNI KOLEKTORI I OPREMA SOLARA</t>
  </si>
  <si>
    <t>B.1.4.1</t>
  </si>
  <si>
    <t>Solarni pločasti kolektoru horizontalne izvedbe za zagrijavanje pitke vode preko izmjenjivača topline. Za montažu na kosi krov i za slobodnu montažu. Konstrukcijske značajke i izvedba: Visokoučinkoviti pločasti kolektor okomite izvedbe, sadrži meandarski apsorber sa selektivnim, promjenjivim modulirajućim premazom. Kućište od po obodu razvijenog aluminijskoj profila, toplinska izolacija s bočne i stražnje strane od melaminske smole. Pokrov od vrlo prozirnog solarnog sigurnosnog stakla otpornog na tuču. Integrirani cjevovod za modularnu konstrukciju kolektorskih polja sa do 12 kolektora.</t>
  </si>
  <si>
    <t>Specifikacije:
Solarni pločasti kolektori horizontalne izvedbe
s isključivanjem ovisnim o temperaturi (FM izvedba)
Bruto površina: 2,51 m²
Površina apsorbera: 2,31 m²
Dimenzije (š×v×d): 2380 × 1056 × 90 mm
Masa: 40 kg
Zapremina: 2,4 l
Dozvoljeni radni tlak: 6 bar (8 bar uz pribor)
Maksimalna temperatura u stanju mirovanja: 145 °C
Stupanj djelovanja: 58,0 %
za ΔT = 40 K (razlika srednje temperature fluida i okoline)
Faktor gubitka topline (k1): 4,86 W/m²K
Faktor gubitka topline (k2): 0,028 W/m²K²
Paralelno spajanje do 12 kolektora
Proizvod kao VIESSMANN, Tip: Vitosol 200-FM SH2F</t>
  </si>
  <si>
    <t>Dobava sveg ostalog materijala potrebnog za ispunjenje opisa stavke, sav potreban rad za ispunjenje stavke kao i istovar, skladištenje, čuvanje, transport do objekta i po objektu, prijenos do mjesta ugradbe, ugradba i sl. za sve navedeno.</t>
  </si>
  <si>
    <t>B.1.4.2</t>
  </si>
  <si>
    <t>Dobava i ugradnja spojnih cijevi (1 par) Od fleksibilne valovite cijevi od plemenitog čelika s mesinganim priključnim krajevima i O-prstenovima. U cijenu uključen sav spojni i brtveni materijal.
Prozivod kao: VIESSMANN, Tip: 7248239</t>
  </si>
  <si>
    <t>B.1.4.3</t>
  </si>
  <si>
    <t>Dobava i ugradnja priključnog seta za jedno kolektorsko polje. U cijenu uključen sav spojni i brtveni materijal.
Prozivod kao: VIESSMANN, Tip: 7248240</t>
  </si>
  <si>
    <t>B.1.4.4</t>
  </si>
  <si>
    <t>Set uranjajuće čahure s uranjajućom čahurom i vijčanim dijelovima. U cijenu uključen sav spojni i brtveni materijal.
Prozivod kao: VIESSMANN, Tip: 7174993</t>
  </si>
  <si>
    <t>B.1.4.5</t>
  </si>
  <si>
    <t>Dobava i ugradnja brzog odzračnika sa slavinom, T-komadom od mesinga i vijčanim spojkama sa steznim prstenom (22 mm). U cijenu uključen sav spojni i brtveni materijal.
Prozivod kao: VIESSMANN, Tip: ZK03780</t>
  </si>
  <si>
    <t>B.1.4.6</t>
  </si>
  <si>
    <t>Pričvrsni set za potporu na ravnim krovovima za slobodnu montažu na podkonstrukciji od strane graditelja, npr. čelični nosač, od aluminija otpornog na koroziju, sadrži:
Potporni dijelovi s pričvrsnicama
Šesterokutni vijci, matice, U-pločice od plemenitog čelika.
Kut postavljanja 30 °
Prikladno za 4 kolektora
Za opterećenje snijegom 1,5 kN/m²
Za brzine vjetra do 150 km/h
Prozivod kao: VIESSMANN, Tip: Z013150</t>
  </si>
  <si>
    <t>B.1.4.7</t>
  </si>
  <si>
    <t>Dobava i punjenje toplinskog medija za solarne instalacije. Tekućina protiv smrzavanja na bazi propilen-glikola za trajno zadržavanje u sustavu sa zaštitom od smrzavanja do -28 °C. Punjenje se obavlja uz istovremeno ozračivanje instalacije.
Proizvod kao: „Tyfocor-LS” Tip: 7159727</t>
  </si>
  <si>
    <t>l</t>
  </si>
  <si>
    <t>B.1.4.8</t>
  </si>
  <si>
    <t>Dobava i ugradnja ekspanzijske posude za solarne kolektore. U cijenu uključen sav spojni, ovijesni i brtveni materijal
Dimenzije (d × h): ∅480 × 566 mm
Ulazni tlak: 4,5 bar
V = 80 l, P/max = 10 bar,
Prozivod kao: VIESSMANN, Tip: 7248245</t>
  </si>
  <si>
    <t>B.1.4.9</t>
  </si>
  <si>
    <t>Solarna cijevna grupa, slijedećih tehničkih karakteristika.
Pumpa: Wilo Stratos PARA 30/1-12 T2
Maksimalna temperatura: +110 °C
Makismalni protok: 10 m³/h
Maksimalna visina dobave: 12 m
Brzina vrtnje: 1400-4800 1/min
Napajanje: 230 V / 50 Hz
Startna struja: 15-20 A kroz 10 ms
Nominalna snaga: 200 W (16 - 310 W)
Jakost struje : 0,16 - 1,37 A
Dimenzije (v×š×d): 701 × 301 × 134 mm
Proizvod kao: PAW, Tip: SolarBloC mega - DN32 (7373050)</t>
  </si>
  <si>
    <t>B.1.4.10</t>
  </si>
  <si>
    <t>Dobava i ugradnja osjetnika temperature, komplet sa spojni, brtveni i pričvrsnim materijal. Obračun vršiti prema stvarno ugrađenim količinama.</t>
  </si>
  <si>
    <t>B.1.4.11</t>
  </si>
  <si>
    <t>Dobava i ugradnja navojnog filtera vode sa svim potrebnim spojnim i brtvenim materijalom sa holender spojem.</t>
  </si>
  <si>
    <t>6/4"</t>
  </si>
  <si>
    <t>B.1.4.12</t>
  </si>
  <si>
    <t>Dobava i ugradnja kuglastih ventila sa svim potrebnim spojnim i brtvenim materijalom sa holender spojem. Obračun vršiti prema stvarno ugrađenim količinama.</t>
  </si>
  <si>
    <t xml:space="preserve">Kuglasti ventil 6/4" </t>
  </si>
  <si>
    <t>B.1.4.13</t>
  </si>
  <si>
    <t>Dobava i ugradnja PP slavine sa svim potrebnim spotnim i brtvenim materijalom.</t>
  </si>
  <si>
    <t xml:space="preserve">1/2" </t>
  </si>
  <si>
    <t>B.1.4.14</t>
  </si>
  <si>
    <t>Dobava i ugradnja termomanometra FI 80 0-140C, 0-6 bar sa svim potrebnim spotnim i brtvenim materijalom.</t>
  </si>
  <si>
    <t>B.1.4.15</t>
  </si>
  <si>
    <t xml:space="preserve">Dobava i ugradnja  bakrenog cjevovoda. U cijenu uključen sav spojni, ovijesni i brtveni materijal. Obračun se vrši po ugrađenom metru cijevi. </t>
  </si>
  <si>
    <t>fi 22x1 mm</t>
  </si>
  <si>
    <t>fi 28x1,5 mm</t>
  </si>
  <si>
    <t>fi 35x1,5 mm</t>
  </si>
  <si>
    <t>fi 42x1,5 mm</t>
  </si>
  <si>
    <t>B.1.4.16</t>
  </si>
  <si>
    <t>Izoliranje cjevovoda solara toplinskom izolacijom s parnom branom, komplet s ljepilom, samoljepljivim trakama i izolirajućim trakama za zaštitu spojeva.</t>
  </si>
  <si>
    <t>Proizvod kao: ARMACELL, Švicarska</t>
  </si>
  <si>
    <t>Tip kao: HT-20</t>
  </si>
  <si>
    <t>Klasa zapaljivosti: B,  prema DIN 4102</t>
  </si>
  <si>
    <t>Toplinska vodljivost: λ &lt; 0,042 W/mK kod 40°C</t>
  </si>
  <si>
    <t>Debljina: d=20 mm</t>
  </si>
  <si>
    <t>HT-20x22mm</t>
  </si>
  <si>
    <t>HT-20x28mm</t>
  </si>
  <si>
    <t>HT-20x35mm</t>
  </si>
  <si>
    <t>HT-20x42mm</t>
  </si>
  <si>
    <t>B.1.4.17</t>
  </si>
  <si>
    <t>Dobava i ugradnja aluminijskog lima za ovijanje izoliranog cijevnog razvoda, komplet sa svim spojenim pričvrsnim i montažnim materijalom.</t>
  </si>
  <si>
    <t>B.1.4.18</t>
  </si>
  <si>
    <t>Dobava i ugradnja pocinčanih cijevi  prema HRN EN 10255 za razvod pražnjenja i punjenja solarnog toplinskog medija te ekspanzijske posude. U cijenu uključen sav spojni, ovijesni i brtveni materijal. Obračun se vrši po ugrađenom metru cijevi.</t>
  </si>
  <si>
    <t>NO25</t>
  </si>
  <si>
    <t>B.1.4.19</t>
  </si>
  <si>
    <t>Dobava i ugradnja sigurnosnog ventila za solarni krug grijanja PTV-a, 3/4" - 6 bar. U cijenu uključen sav spojni i brtveni materijal.
Prozivod kao: Caleffi, Tip: 253056</t>
  </si>
  <si>
    <t>B.1.4.20</t>
  </si>
  <si>
    <t>Dobava i ugradnja automatskog odzračnog ventila sa pod ventilom. U cijenu uključen sav spojni i brtveni materijal.</t>
  </si>
  <si>
    <t>Prozivod kao: Caleffi, Tip: 250931</t>
  </si>
  <si>
    <t>B.1.4.21</t>
  </si>
  <si>
    <t>Ispiranje te hladna tlačna proba instalacije vodom i pražnjenje instalacije prije punjenja solarnim medijem.</t>
  </si>
  <si>
    <t>B.1.4.22</t>
  </si>
  <si>
    <t>Dobava  posude za prihvat toplinskog medija iz solarnog sustava.
V=250 litara</t>
  </si>
  <si>
    <t>B.1.4.23</t>
  </si>
  <si>
    <t xml:space="preserve">Dobava i ugradnja mehaničkog mjerača dobivene toplinske energije solara. Mjerač se sastoji od integriranog elektronskog mjerača s fiksno spojenim kablovima i osjetnicima temperature polaznog i povratnog voda. Mjerači su predviđeni za rad s vodom temperature od 5°C do 120°C. Radni tlak PN10; klasa zaštite IP54; sa digitalnim LCD displejem (8- digit).  </t>
  </si>
  <si>
    <t>Prozivod kao: Caleffi, Tip: CONTECA EASY SOLAR 750257</t>
  </si>
  <si>
    <t>B.1.5</t>
  </si>
  <si>
    <t>DIZALICA TOPLINE I VANJSKI CIJEVNI RAZVOD</t>
  </si>
  <si>
    <t>B.1.5.1</t>
  </si>
  <si>
    <t>Visokotemperaturna dizalica topline zrak-voda u kompaktnoj izvedbi serije AQUACIAT CALEO tip TD 100B, proizvod CIAT, za proizvodnju potrošne tople vode.</t>
  </si>
  <si>
    <t>Uređaj ima zrakom hlađeni izmjenjivač s aksijalnim ventilatorom i predviđen je za vanjsku ugradnju. Uređaj se isporučuje potpuno sastavljen, električno ožičen (krug napajanja i regulacijski krug), napunjen radnom tvari, te ispitan u tvornici.</t>
  </si>
  <si>
    <t>Uređaj je standardno opremljen s regulacijskim i sigurnosnim uređajima (termostatski ekspanzijski ventili, sigurnosni ventili visokog i niskog tlaka radne tvari, sigurnosni ventili u krugu radne tvari, osjetnici temperature i tlaka, protočna sklopka vode u isparivaču, protusmrzavajući osjetnik na isparivaču).</t>
  </si>
  <si>
    <t>Kućište uređaja je s odvojivim pocinčanim panelima, zaštitno premazanim u RAL 7024 i u RAL 7035, dvostrukom stijenkom i termičkom izolacijom.</t>
  </si>
  <si>
    <t xml:space="preserve">Rashladni uređaj je opremljen s tipskim integriranim elektro ormarom s mikroprocesorskim elektroničkim modulom; ormar je tvornički ugrađen, električno ožičen i ispitan; omogućuje potpunu regulaciju i kontrolu uređaja, podešavanje postavnih vrijednosti; sastoji se od glavne sigurnosne sklopke, zaštite kruga snage i kruga regulacije, bimetalima i sklopnicima kompresora i ventilatora, slobodnim terminalima za spajanje alarma te multifunkcionalnog višejezičnog zaslona. </t>
  </si>
  <si>
    <t>Uređaj je tvornički opremljen s integriranim hidrauličkim modulom koji se sastoji od sigurnosnog ventila (podešenog na 4 bara) i jednostruke cirkulacijske crpke promjenjive brzine.</t>
  </si>
  <si>
    <t>Uređaj se isporučuje u kompletu s tipskim fleksibilnim spojnim priključcima, tipskim antivibracijskim podloškama i protusmrzavajućom zaštitom.</t>
  </si>
  <si>
    <t xml:space="preserve">Uređaj je sukladan ECODESIGN direktivi prema normi EU 813/2013 te posjeduje certifikat EUROVENT CERTIFICATION. </t>
  </si>
  <si>
    <t xml:space="preserve">Ostale tehničke karakterisitike i dimenzije uređaja: 
Radna tvar: R407C
Broj rashladnih krugova: 1
Broj kompresora: 1
Vrsta kompresora: hermetički scroll 
Ogrjevni učin: 40 (48,5) kW
Temperature tople vode: 65°C / 57°C
Vanjska temperatura zraka: +20 (+35)°C
Protok vode: 1,22 (1,48) l/s
Apsorbirana snaga: 14,1 (14,9) kW
Brzina vrtnje ventilatora: 720 rpm
Protok zraka: 3.736 l/s
Broj ventilatora: 1
Elektro snaga ventilatora: 0,93 kW
Električno napajanje uređaja: 400 V; 3-ph; 50 Hz
Jakost struje - startna: 130 A
Zvučni tlak globalni (na 10 m): 51 dB(A)
Dimenzije uređaja (LxWxH, mm): 1.327x1.110x1.330 mm
Masa uređaja u radu: 470 kg
Opcije uključene u cijenu uređaja: 
- antivibracijske podloške 
- fleksibilni priključci izmjenjivača 
- protusmrzavajuća zaštita 
</t>
  </si>
  <si>
    <t>Proizvod kao: CIAT, Francuska, 
Tip: AQUACIAT CALEO tip TD 100B</t>
  </si>
  <si>
    <t>B.1.5.2</t>
  </si>
  <si>
    <t>Puštanje u rad CIAT dizalice topline od strane ovlaštenih servisera. U stavku je uključen jedan izlazak ovlaštenih servisera na objekt.</t>
  </si>
  <si>
    <t>B.1.5.3</t>
  </si>
  <si>
    <t>Dobava i ugradba čeličnih predizoliranih cijevi, fazonskih komada i spojnica, radnog tlaka NP6 i temperaturnog režima 80/60°C. Cijevi su predviđene za polaganje direktno u terenu. Termoizolacijski sloj od tvrde dvokomponentne PUR pjene. Napomena: Obračun se vrši prema stvarno ugrađenim količinama.</t>
  </si>
  <si>
    <t>DN50 (60,3x2,9)</t>
  </si>
  <si>
    <t>B.1.5.4</t>
  </si>
  <si>
    <t>Dobava i montaža kompenzacijskih jastuka od PE pjene sa zatvorenim ćelijama. Jedna je strana jastuka prevučena ljepilom topivim na toplini, a prednja strana je izvedena s uzdužnim rebrima radi boljeg prianjanja na predizoliranu cijev.</t>
  </si>
  <si>
    <t>B.1.5.5</t>
  </si>
  <si>
    <t>Dobava i ugradba montažnih gredica za podlaganje cijevnog razvoda, za polaganje u rov.</t>
  </si>
  <si>
    <t>Gredica je dimenzije 10x10 cm, duljine L=1,0 m. Postavljaju se na razmacima od 3,0 m.</t>
  </si>
  <si>
    <t>B.1.6</t>
  </si>
  <si>
    <t>STROJARNICA - PRIPREMA POTROŠNE TOPLE VODE</t>
  </si>
  <si>
    <t>B.1.6.1</t>
  </si>
  <si>
    <t>Pločasti izmjenjivač topline s pločama od nehrđajućeg čelika St304L, za ugradnju u krug grijanja pomoću dizalice topline, sljedećih tehničkih karakteristika: 
- učin izmjenjivača:  Q = 48,5 kW
- tip medija primara:  voda
- temperatura primara:  65/57 °C
- protok vode primara:  5,33 m³/h
- pada tlaka u primaru:  12,9 kPa
- tip medija sekundara:  voda
- temperatura sekundara: 55/63 °C
- protok vode sekundara: 5,3 m³/h
- pada tlaka u primaru:  12,8 kPa
- maksimalni radni tlak:   8 bar
- broj ploča: 51</t>
  </si>
  <si>
    <t xml:space="preserve">Proizvod kao: CIAT, Francuska, 
Tip: PWB 8+11-51 H00 </t>
  </si>
  <si>
    <t>B.1.6.2</t>
  </si>
  <si>
    <t>Dobava i ugradnja ekspanzijske posude za krug dizalice topline. U cijenu uključen sav spojni, ovijesni i brtveni materijal
Dimenzije (d × h): ∅294 × 281 mm
V = 12 l, P/max = 4 bar
Proizvod kao: ZILMET, Tip: CAL-PRO 12</t>
  </si>
  <si>
    <t>B.1.6.3</t>
  </si>
  <si>
    <t>Dobava i ugradnja sigurnosnog ventila za krug dizalice topline 3/4" - 3 bar. U cijenu uključen sav spojni i brtveni materijal.
Prozivod kao: Caleffi, Tip: 311530</t>
  </si>
  <si>
    <t>B.1.6.4</t>
  </si>
  <si>
    <t>Dobava i ugradnja termomanometra fi 80 0-120C, 0-6 bar za krug dizalice topline. U cijenu uključen sav spojni i brtveni materijal.</t>
  </si>
  <si>
    <t>Prozivod kao: Caleffi, Tip: 503160</t>
  </si>
  <si>
    <t>B.1.6.5</t>
  </si>
  <si>
    <t>Cirkulacijska pumpa grijanja. Pumpa se nalazi na strani sekundara dizalice topline. U cijenu uključen sav spojni, ovijesni i brtveni materijal.
Tehničke karakteristike: 
Medij : Voda
Protok : 5,3 m³/h
Visina dobave : 3,0 m
Narinuta snaga P1 : 0,13 kW
Uzeta struja : 1,1 A
Cijevni priključak: G ½ PN 10, 
Ugradna duljina : 180 mm</t>
  </si>
  <si>
    <t>Proizvod kao: WILO, Tip: Stratos-Z 25/1-8 PN 10</t>
  </si>
  <si>
    <t>B.1.6.6</t>
  </si>
  <si>
    <t>Pločasti izmjenjivač topline s pločama od nehrđajućeg čelika St304L , za ugradnju u krug plinskog kondenzacijskog cirkulacijskog uređaja, sljedećih tehničkih karakteristika: 
- učin izmjenjivača:  Q = 44 kW
- tip medija primara:  voda
- temperatura primara:  80/60 °C
- protok vode primara:  1,95 m³/h
- pada tlaka u primaru:  33,9 kPa
- tip medija sekundara:  voda
- temperatura sekundara: 50/70 °C
- protok vode sekundara: 1,92 m³/h
- pada tlaka u primaru:  33,7 kPa
- maksimalni radni tlak:   8 bar
- broj ploča: 11</t>
  </si>
  <si>
    <t xml:space="preserve">Proizvod kao: CIAT, Francuska, 
Tip:  PWB 8+11-11 H00 </t>
  </si>
  <si>
    <t>B.1.6.7</t>
  </si>
  <si>
    <t>Dobava i ugradnja ekspanzijske posude za  krug plinskog kondenzacijskog cirkulacijskog uređaja. U cijenu uključen sav spojni, ovijesni i brtveni materijal
Dimenzije (d × h): ∅294 × 281 mm
V = 12 l, P/max = 4 bar
Proizvod kao: ZILMET, Tip: CAL-PRO 12</t>
  </si>
  <si>
    <t>B.1.6.8</t>
  </si>
  <si>
    <t>Dobava i ugradnja sigurnosnog ventila za krug plinskog kondenzacijskog cirkulacijskog uređaja 3/4" - 3 bar. U cijenu uključen sav spojni i brtveni materijal.
Prozivod kao: Caleffi, Tip: 311530</t>
  </si>
  <si>
    <t>B.1.6.9</t>
  </si>
  <si>
    <t>Dobava i ugradnja termomanometra fi 80 0-120C, 0-6 bar  za krug plinskog kondenzacijskog cirkulacijskog uređaja. U cijenu uključen sav spojni i brtveni materijal.</t>
  </si>
  <si>
    <t>B.1.6.10</t>
  </si>
  <si>
    <t>Cirkulacijska pumpa grijanja. Pumpa se nalazi na strani sekundara plinskog kondenzacijskog cirkulacijskog uređaja. U cijenu uključen sav spojni, ovijesni i brtveni materijal.
Tehničke karakteristike: 
Medij : Voda
Protok : 5,3 m³/h
Visina dobave : 3,0 m
Narinuta snaga P1 : 0,13 kW
Uzeta struja : 1,1 A
Cijevni priključak: G ½ PN 10, 
Ugradna duljina : 180 mm</t>
  </si>
  <si>
    <t>B.1.6.11</t>
  </si>
  <si>
    <t>Dobava i ugradnja automatskog odzračnog ventila sa pod ventilom za ugradnju u najvišu točku instalacije. U cijenu uključen sav spojni i brtveni materijal. Napomena: Obračun se vrši prema stvarno ugrađenim količinama.</t>
  </si>
  <si>
    <t>Prozivod kao: Caleffi, Tip: 502640</t>
  </si>
  <si>
    <t>B.1.6.12</t>
  </si>
  <si>
    <t>Dobava i ugradnja prelaza za ugradnju osjetnika temperature, komplet sa spojni, brtveni i pričvrsnim materijal. Dobava i ožićenje osjetnika izvodi izvođač elektro radova.</t>
  </si>
  <si>
    <t>B.1.6.13</t>
  </si>
  <si>
    <t>Stojeći akumulacijski spremnik tople potrošne vode zapremine 4000 l. U cijenu uračunati i toplinsku izolaciju spremnika kamenom vunom debljine 150 mm te zaštićenu aluminijskim limom.</t>
  </si>
  <si>
    <t>Stojeći akumulacijski spremnik tople potrošne vode zapremine 4000 l s toplovodnom solarnom (80/60 °C) nehrđajućom čeličnom cijevnom grijalicom toplinskoga učina 100 kW (10/45 °C) i elektro grijalicom ukupne snage 36 kW (6x6 kW, 230 V). Bojler je opremljen priključcima te je antikorozivno zaštićen iznutra epoksi premazom (HEMPADUR 85671, 200-250 microns) za sanitarnu toplu vodu i izvana temeljnom bojom. Materijal izrade spremnika ugljični čelik kvalitete S235JR. Dodatna oprema: zaštitna Mg anoda.
s električnim grijačem
Volumen: 4000 l
Promjer: ∅1400 mm,
Promjer s izolacijom: ∅1550 mm (izolacija 150 mm MW)
Visina / ugradbena visina: 3050 / 3200 mm
Snaga električnog grijača:  36 kW (6×6 kW)
Priključci hladne i tople vode: 2'' (DN50)
Priključak recirkulacije: 1 1/2'' (DN40)
Priključci izmjenjivača topline: 2'' (DN50)
Toplinska snaga izmjenjivača topline: 100 kW
(80/60°C - 10/45°C)
Nazvini tlak (spremnik / izmjenjivač topline): PN10/PN10</t>
  </si>
  <si>
    <t>Proizvod kao: PIREKO, Tip: SB-40-8NIRO-36EL</t>
  </si>
  <si>
    <t>B.1.6.14</t>
  </si>
  <si>
    <t>Stojeći akumulacijski spremnik tople potrošne vode zapremine
4000 l. U cijenu uračunati i toplinsku izolaciju spremnika kamenom vunom debljine 150 mm te zaštićenu aluminijskim limom.</t>
  </si>
  <si>
    <t>Stojeći akumulacijski spremnik tople potrošne vode zapremine
4000 l, s elektro grijalicom ukupne snage 36 kW (6x6 kW, 230 V). Bojler je opremljen priključcima te je antikorozivno zaštićen iznutra epoksi premazom (HEMPADUR 85671, 200-250 microns) za sanitarnu toplu vodu i izvana temeljnom bojom. Materijal izrade spremnika ugljični čelik kvalitete
S235JR. Dodatna oprema: zaštitna Mg anoda.
Volumen: 4000 l
Promjer: ∅1400 mm,
Promjer s izolacijom: ∅1550 mm (izolacija 150 mm MW)
Visina / ugradbena visina: 3050 / 3200 mm
Snaga električnog grijača:  36 kW (6×6 kW)
Priključci hladne i tople vode: 2'' (DN50)
Priključak recirkulacije: 1 1/2'' (DN40)
Nazvini tlak (spremnik): PN10</t>
  </si>
  <si>
    <t>Proizvod kao: PIREKO,  Tip: SB-40-36EL</t>
  </si>
  <si>
    <t>B.1.6.15</t>
  </si>
  <si>
    <t>Elektrokomandni ormar za uključivanje elektrogrijača bojlera ukupne snage 36 kW, 230 V, u 2 stupanja (18+18 kW), komplet s termometrom i
radno-graničnim termostatom. Ožičeno i montirano na bojler.</t>
  </si>
  <si>
    <t>B.1.6.17</t>
  </si>
  <si>
    <t>Dobava i ugradnja protočne ekspanzijske posude valjkastog oblika s butilnim mjehom prema EN 13831 za sustave sanitarne vode. Posuda testirana prema Europskoj direktivi PED/DEP 2014/68/EU. Materijal posude čelik, boje berilija s nogama u podnožju za uspravnu ugradnju na pod. Svi metalni dijelovi u kontaktu s vodom izrađeni su od nehrđajućeg čelika. Spoj na posudu u dvije točke, s gornje strane ulaz te s donje strane izlaz iz posude. Radno područje butilnog mjeha od +5 do +70 °C, posude od -10 do 120 °C . Max. sadržaj klorida u vodi 125 mg/l (70 °C) / 250 mg/l  (45 °C).
U cijenu uključen sav spojni, ovijesni i brtveni materijal.</t>
  </si>
  <si>
    <t>Proizvod kao: IMI PNEUMATEX
Tip: Aquapresso; AUF 300.10</t>
  </si>
  <si>
    <t>Dobava i ugradnja sigurnosnog ventila za PTV-a 3/4" - 8 bar. U cijenu uključen sav spojni i brtveni materijal.
Prozivod kao: Caleffi, Tip: 311580</t>
  </si>
  <si>
    <t>B.1.6.18</t>
  </si>
  <si>
    <t>Cirkulacijska pumpa miješanja potrošne tople vode. U cijenu uključen sav spojni, ovijesni i brtveni materijal.
Tehničke karakteristike: 
Medij : Voda
Protok : 4,0 m³/h
Visina dobave : 2,5 m
Narinuta snaga P1 : 0,13 kW
Uzeta struja : 1,1 A
Cijevni priključak: G ½ PN 10, 
Ugradna duljina : 180 mm
Proizvod kao: WILO
Tip: Stratos-Z 25/1-8 PN 10</t>
  </si>
  <si>
    <t>B.1.6.19</t>
  </si>
  <si>
    <t>Recirkulacijska pumpa PTV-a. U cijenu uključen sav spojni, ovijesni i brtveni materijal.
Tehničke karakteristike: 
Protok: 1,0 m³/h, visina dobave: 4,0 m
Maks. temperatura medija: 70 °C
Maksimalni pogonski tlak: 10 bar
Mrežni priključak: 1~230V/50 Hz
Nazivna potrošnja struje 
P1: 0,04 kW, Uzeta struja: 0,49 A
Cijevni priključak: G 1 1/4 PN 10, 
Ugradna duljina: 150 mm</t>
  </si>
  <si>
    <t>Proizvod kao: WILO, Tip: Stratos Pico-Z 20/1-6</t>
  </si>
  <si>
    <t>B.1.6.20</t>
  </si>
  <si>
    <t>Termostatski mješajući ventil  za potrošnu toplu vodu. U cijenu uključen sav spojni i brtveni materijal.</t>
  </si>
  <si>
    <t xml:space="preserve">Proizvod kao: CALEFFI, Tip: 523090 - 2" </t>
  </si>
  <si>
    <t>B.1.6.21</t>
  </si>
  <si>
    <t>Dekalcifikator za sprečavanje hvatanja kamenca na stijenkama cijevi. U cijenu uključen sav spojni, ovijesni i brtveni materijal.
Prikladan je za cijevi dimenzije od  DN25 do DN100
Potrošnja električne energije: 40 W, napajanje: 230V
Uređaj se montira na dovod hladne vode</t>
  </si>
  <si>
    <t>Proizvod kao: 'TREBEMA'
tip AQUA 3000, artikal br. 564 2003</t>
  </si>
  <si>
    <t>B.1.6.22</t>
  </si>
  <si>
    <t>Dobava i ugradnja PP slavine za punjenje i pražnjenje sa svim potrebnim spojnim i brtvenim materijalom.</t>
  </si>
  <si>
    <t>B.1.6.23</t>
  </si>
  <si>
    <t>Dobava i ugradnja termometra fi 80 0-120°C sa svim potrebnim spotnim i brtvenim materijalom.</t>
  </si>
  <si>
    <t>B.1.6.24</t>
  </si>
  <si>
    <t>Dobava i ugradnja hvatač nečistoće s magnetom za ugradnju na granu primara prema plinskom kondenzacijskom cirkulacijskom uređaju sa svim potrebnim spojnim i brtvenim materijalom sa holender spojem.</t>
  </si>
  <si>
    <t>Prozivod kao: Caleffi, Tip: DIRTMAG 545306</t>
  </si>
  <si>
    <t>B.1.6.25</t>
  </si>
  <si>
    <t>Dobava i ugradnja kuglastih ventila sa svim potrebnim spojnim i brtvenim materijalom sa holender spojem. Obračun se vrši po ugrađenom ventilu.</t>
  </si>
  <si>
    <t xml:space="preserve">Kuglasti ventil 2" </t>
  </si>
  <si>
    <t xml:space="preserve">Kuglasti ventil 5/4" </t>
  </si>
  <si>
    <t xml:space="preserve">Kuglasti ventil 1" </t>
  </si>
  <si>
    <t xml:space="preserve">Kuglasti ventil 3/4" </t>
  </si>
  <si>
    <t>B.1.6.26</t>
  </si>
  <si>
    <t>Dobava i ugradnja nepovratnog ventila sa svim potrebnim spotnim i brtvenim materijalom. Obračun se vrši po ugrađenom ventilu</t>
  </si>
  <si>
    <t xml:space="preserve">Nepovratni ventil 2" </t>
  </si>
  <si>
    <t xml:space="preserve">Nepovratni ventil 6/4" </t>
  </si>
  <si>
    <t xml:space="preserve">Nepovratni ventil 5/4" </t>
  </si>
  <si>
    <t xml:space="preserve">Nepovratni ventil 1" </t>
  </si>
  <si>
    <t>B.1.6.27</t>
  </si>
  <si>
    <t xml:space="preserve">navojni filtar vode  2" </t>
  </si>
  <si>
    <t xml:space="preserve">navojni filtar vode  6/4" </t>
  </si>
  <si>
    <t xml:space="preserve">navojni filtar vode  5/4"  </t>
  </si>
  <si>
    <t xml:space="preserve">navojni filtar vode  1" </t>
  </si>
  <si>
    <t>B.1.6.28</t>
  </si>
  <si>
    <t xml:space="preserve">NO20 </t>
  </si>
  <si>
    <t>NO32</t>
  </si>
  <si>
    <t>NO40</t>
  </si>
  <si>
    <t>NO50</t>
  </si>
  <si>
    <t>B.1.6.29</t>
  </si>
  <si>
    <t>Čišćenje čeličnih cijevi i opreme od korozije čeličnim četkama, premaz aktivnim naličem, sušenje otpadnim pamukom, ličenje dvostrukim slojem temeljne boje otporne na temperaturu od 200°C.</t>
  </si>
  <si>
    <t>B.1.6.30</t>
  </si>
  <si>
    <t>Izoliranje cjevovoda toplinskom izolacijom s parnom branom, komplet s ljepilom, samoljepljivim trakama i izolirajućim trakama za zaštitu spojeva.</t>
  </si>
  <si>
    <t>Tip kao: XG-19</t>
  </si>
  <si>
    <t>Klasa zapaljivosti: BL-s3, d0 prema EN 13501-1</t>
  </si>
  <si>
    <t>Toplinska vodljivost: λ £ 0,035 W/mK kod 0°C</t>
  </si>
  <si>
    <t>Debljina: d=19 mm</t>
  </si>
  <si>
    <t>19x048</t>
  </si>
  <si>
    <t>19x064</t>
  </si>
  <si>
    <t>B.1.6.31</t>
  </si>
  <si>
    <t>Dobava i ugradnja raznih držača cjevovoda, obujmica, zavješenja, pričvrsnica, držača razdjelnika, podupore te ostala pomoćna učvršćenja za montažu, sve izrađeno od profiliranog željeza, lima i plosnatog čelika.</t>
  </si>
  <si>
    <t>Stavka uključuje potrebne matice, vijke ili standardne elemente, sve u potrebnoj količini i kvaliteti.</t>
  </si>
  <si>
    <t>B.1.6.32</t>
  </si>
  <si>
    <t>Dobava i ugradnja mehaničkog mjerača potrošnje toplinske energije. 
Mjerač se sastoji od integriranog elektronskog mjerača s fiksno spojenim kablovima i osjetnicima temperature polaznog i povratnog voda. Mjerači su predviđeni za rad s vodom temperature od 5°C do 90°C. Radni tlak PN16; klasa zaštite IP54; sa digitalnim LCD displejem (8- digit).</t>
  </si>
  <si>
    <t>Prozivod kao: Caleffi, Tip: CONTECA EASY ULTRA 750707</t>
  </si>
  <si>
    <t>B.1.7</t>
  </si>
  <si>
    <t>VENTILACIJA SANITARNOG ČVORA</t>
  </si>
  <si>
    <t>B.1.7.1</t>
  </si>
  <si>
    <t>Odsisni ventilator sanitarnija. U cijenu uračunat ovjesni i pričvrsni materijal.
Protok zraka: 330 m3//h, Pad tlaka: 440 Pa (nominalni uvjeti)
Elek. Podaci: 230 V/50 Hz, Snaga motora: 105 W
Zvučni tlak: 59 dB(A)
Priključak: 160 mm</t>
  </si>
  <si>
    <t>Proizvod kao: RUCK, 
Tip: RS 160 EC</t>
  </si>
  <si>
    <t>B.1.7.2</t>
  </si>
  <si>
    <t>Odsisni ventilator sanitarija. U cijenu uračunat ovjesni i pričvrsni materijal.
Protok zraka: 125 m3//h, Pad tlaka: 470 Pa (nominalni uvjeti)
Elek. Podaci: 230 V/50 Hz, Snaga motora: 90 W
Zvučni tlak: 56 dB(A)
Priključak: 100 mm</t>
  </si>
  <si>
    <t>Proizvod kao: RUCK, Tip: RS 100 EC</t>
  </si>
  <si>
    <t>B.1.7.3</t>
  </si>
  <si>
    <t>Dobava i ugradnja ventilacijskih spiro cijevi za odvod zraka iz sanitarija. U cijenu uračunat sav priključni, spojni i ovjesni materijal, koljena, t-komadi i redukcije</t>
  </si>
  <si>
    <t>f110mm</t>
  </si>
  <si>
    <t>f125mm</t>
  </si>
  <si>
    <t>f140mm</t>
  </si>
  <si>
    <t>f160mm</t>
  </si>
  <si>
    <t>f180mm</t>
  </si>
  <si>
    <t>f200mm</t>
  </si>
  <si>
    <t>B.1.7.4</t>
  </si>
  <si>
    <t>Dobava i ugradnja zračnih odisinih ventila, komplet sa svim spojnim i pričvrsnim priborom</t>
  </si>
  <si>
    <t>Proizvod kao: Klimaoprema</t>
  </si>
  <si>
    <t>Tip: ZOV 100</t>
  </si>
  <si>
    <t>Tip: ZOV 125</t>
  </si>
  <si>
    <t>B.1.7.5</t>
  </si>
  <si>
    <t>Dobava i ugradnja krovne kape s mrežicom, stavka uključuje izradu opšava izlaza instalacije na krov do potpune gotovosti.</t>
  </si>
  <si>
    <t>ventilacjske protukišne kape sa mrežicom</t>
  </si>
  <si>
    <t>D200</t>
  </si>
  <si>
    <t>D100</t>
  </si>
  <si>
    <t>B.1.7.6</t>
  </si>
  <si>
    <t>Balansiranje i ispitivanje sustava ventilacije od strane ovlaštene osobe uključujući izradu zapisnika o izvršenim mjerenjima i rezultatima istih.</t>
  </si>
  <si>
    <t>B.1.7.7</t>
  </si>
  <si>
    <t>Prateći građevinski radovi kod ugradnje sustava ventilacije. U cijenu uključeni proboji radi  ugradnje ventilacijske cijevi,  proboj rupe kroz  zid, odnosno krov za prolaz cijevi ventilacije.</t>
  </si>
  <si>
    <t>B.1.7.8</t>
  </si>
  <si>
    <t>Dobava i ugradnja prestrujene rešetke za ugradnju u vrat.
Proizvod kao: Klimaoprema</t>
  </si>
  <si>
    <t>Tip: AFŽM 697 × 297 mm</t>
  </si>
  <si>
    <t>Tip: AFŽM 597 × 297 mm</t>
  </si>
  <si>
    <t>B.1.8</t>
  </si>
  <si>
    <t>OSTALO</t>
  </si>
  <si>
    <t>B.1.8.1</t>
  </si>
  <si>
    <t>Tlačne probe sa izdavanjem zapisnika o tlačnim probama. U cijenu uključeni sva sitni potrošni materijal sva izvođenje tlačnih proba.</t>
  </si>
  <si>
    <t>kpl.</t>
  </si>
  <si>
    <t>B.1.8.2</t>
  </si>
  <si>
    <t>Puštanje komplet ugrađene opreme u pogon te izdavanje zapisnika o puštanju u pogon sa parametrima rada.</t>
  </si>
  <si>
    <t>B.1.8.3</t>
  </si>
  <si>
    <t>Primopredaja izvedenih radova uz obuku kadrova korisnika, te probni rad u trajanju od 2 dana, izrada uputa za rad i održavanje, izrada shema izvedenog stanja, signalno obilježavanje vodova i opreme, te potrebni natpisi upozorenja i obavještenja, te izrada dokumentacije izvedenog stanja.</t>
  </si>
  <si>
    <t>B.1.8.4</t>
  </si>
  <si>
    <t>Transport materijala, opreme i alata na gradilište.</t>
  </si>
  <si>
    <t>paušl.</t>
  </si>
  <si>
    <t>B.1.8.5</t>
  </si>
  <si>
    <t>Sitni potrošni materijal u potrebnoj količini i kvaliteti kao brtve, klingerit, kudjelja, firnis, vijci i matice, žica za autogeno zavarivanje, kisik,  te materijal koji nije specificiran.</t>
  </si>
  <si>
    <t>SVEUKUPNO STROJARSTVO kn:</t>
  </si>
  <si>
    <t>SVEUKUPNO VIK kn:</t>
  </si>
  <si>
    <t>STR</t>
  </si>
  <si>
    <t>VIK</t>
  </si>
  <si>
    <t>SVEUKUPNO ELEKTROINSTALACIJE kn:</t>
  </si>
  <si>
    <t>ELEKTROINSTALACIJE</t>
  </si>
  <si>
    <t>SVEUKUPNO UKUPNO HORTIKULTURA I NAVODNJAVANJE:</t>
  </si>
  <si>
    <t>HORT</t>
  </si>
  <si>
    <t>TIPSKA OPREMA I OPREMA PO NARUDŽBI</t>
  </si>
  <si>
    <t>SVEUKUPNO TIPSKA OPREMA I OPREMA PO NARUDŽBI kn:</t>
  </si>
  <si>
    <t>REKAPITULACIJA</t>
  </si>
  <si>
    <t>OPĆI UVJETI RADOVA - OBUHVAĆENIH OVIM TROŠKOVNIKOM</t>
  </si>
  <si>
    <t>OPĆENITO: Sve radove izvesti od kvalitetnog materijala, prema opisu pojedinih stavaka troškovnika i uvodnih općih opisa pojedinih grupa radova, detaljima i pismenim naređenjima.</t>
  </si>
  <si>
    <t>Izvođač je dužan proučiti izvedbenu dokumentaciju, te prije samog ugovaranja i  izvođenja radova upozoriti glavnog projektanta na eventualne nejasnoće ili neusklađenosti prije ugovaranja i izvođenja, odnosno iznijeti svoje primjedbe već u fazi davanja ponude</t>
  </si>
  <si>
    <t>Cijene upisane u ovaj troškovnik sadrže svu odštetu za pojedine radove i dobave u odnosnim
 stavkama troškovnika i to u potpuno dogotovljenom stanju, tj. sav rad, naknadu za alat, materijal, sve pripremne, sporedne i završne radove, horizontalne i vertikalne</t>
  </si>
  <si>
    <t>Sav materijal koji se upotrebljava mora odgovarati postojećim tehničkim propisima i normama. 
Ukoliko se upotrebljava materijal za koji ne postoji odgovarajući standard, njegovu kvalitetu treba dokazati atestima.</t>
  </si>
  <si>
    <t>Davanjem ponude izvođač se obvezuje da će pravovremeno nabaviti sav materijal opisan u
 pojedinim stavkama troškovnika. U slučaju nemogućnosti nabave opisanog materijala tijekom izvođenja radova, za svaku će se izmjenu prikupiti ponude i u prisutnosti nar</t>
  </si>
  <si>
    <t>Ukoliko opis pojedine stavke dovodi izvođača u nedoumicu o načinu izvedbe ili kalkulacije cijena,
 treba pravovremeno tražiti objašnjenje od naručitelja i projektanta.</t>
  </si>
  <si>
    <t>Ako tijekom gradnje dođe do promjena, treba prije početka rada tražiti suglasnost nadzornog
 inženjera, također treba ugovoriti jediničnu cijenu nove stavke na temelju elemenata datih u ponudi i sve to unijeti u građevinski dnevnik uz ovjeru GNI</t>
  </si>
  <si>
    <t xml:space="preserve">Prije izrade ponude izvođač je dužan obići i pregledati građevinu zbog ocjene njezinog 
građevinskog stanja, radova obuhvaćenih troškovnikom, uvjeta organizacije gradilišta, načina i mogućnosti pristupa građevini, mogućnosti zauzimanja javne površine, postojećeg stanja građevine i drugih bitnih faktora koji mogu utjecacati na formiranje jednične cijene stavki. </t>
  </si>
  <si>
    <t>Izvođač je dužan prije početka radova sprovesti sve pripremne radove da se izvođenje može nesmetano odvijati. U tu svrhu izvođač je dužan detaljno proučiti investiciono tehničku dokumentaciju, te izvršiti potrebne računske kontrole. Potrebno je proučiti sve tehnologije izvedbe pojedinih radova radi optimalne organizacije građenja, nabavke materijala, kalkulacije i sl.</t>
  </si>
  <si>
    <t xml:space="preserve">Izvođač i njegovi kooperanti dužni su svaki dio investiciono tehničke dokumentacije pregledati, te dati primjedbe na eventualne tehničke  probleme koji bi mogli prouzročiti slabiji kvalitet, postojnost ugrađenih elemenata ili druge štete. U protivnom biti će dužan ovakve štete sanirati o svom trošku. </t>
  </si>
  <si>
    <t>Naročitu pažnju kod toga treba posvetiti usaglašavanju građevinskih i instalaterskih nacrta. Ako ustanovi neke razlike u mjerama, nedostatke ili pogreške u podlogama, dužan je pravovremeno obavijestiti nadzornog organa i odgovornog projektanta, te zatražiti rješenja.</t>
  </si>
  <si>
    <t>Pripremni radovi također sadržavaju izradu elaborata PROGRAMA SVIH ISPITIVANJA određenim projektom ili koja proizlaze iz pozitivnih propisa i normi, a koji program je osnova za praćenje kvalitete radova. Izrada programa ispitivanja obaveza je izvođača radova i to za sve radove koji su predmet građevne dozvole.</t>
  </si>
  <si>
    <t>- pristupni putevi, vertikalne i horizontalne komunikacije, zaštita okolnih objekata,  izrada privremenih kolnika za potrebe gradilišta, zaštitne ograde, te završna sanacija/uređenje travnjaka i ostalih površina u i oko objekata nakon završetka radova, gradilišna mehanizacija i sl.</t>
  </si>
  <si>
    <t>Kod utovara i prijevoza materijala na deponiju rastresitost materijala obračunata je u cijeni ne u količini.
Kod nuđenja cijena za sve radove ponuđač je dužan pregledati postojeći objekt i projektnu dokumentaciju, te po potrebi zatražiti objašnjenje od projektanta.</t>
  </si>
  <si>
    <t xml:space="preserve">U cijenu svih radova na rušenju i demontaži potrebno je uključiti otklanjanje otpadaka, šute te njihov odvoz na deponij, bez obzira da li je to u pojedinoj stavci posebno navedeno ili ne. </t>
  </si>
  <si>
    <t xml:space="preserve">Svi razgrađeni materijali, šuta ili bilo koji drugi dijelovi građevine koji su produkt rušenja i razgradnji, odvoze se na gradsku deponiju što mora biti sadržano u svakoj stavci rušenja i razgradnji. </t>
  </si>
  <si>
    <r>
      <t xml:space="preserve">U svakoj stavci rušenja i razgradnji, također je i </t>
    </r>
    <r>
      <rPr>
        <b/>
        <sz val="10"/>
        <rFont val="Arial"/>
        <family val="2"/>
        <charset val="238"/>
      </rPr>
      <t>pristojba za korištenje odlagališta</t>
    </r>
    <r>
      <rPr>
        <sz val="10"/>
        <rFont val="Arial"/>
        <family val="2"/>
        <charset val="238"/>
      </rPr>
      <t xml:space="preserve"> pri odlaganju otpadnog (razgrađenog) materijala. 
</t>
    </r>
  </si>
  <si>
    <t>Ovim troškovnikom obuhvaćena su sva rušenja koja se odnose na građevinske radove, dok su rušenja vezana uz instalaterske radove, obuhvaćena u troškovnicima instalaterskih radova.</t>
  </si>
  <si>
    <t>Prilikom izvedbe radova predviđenih ovim rušenjem posebnu pažnju obratiti kako se ne bi oštetili dijelovi koji se zadržavaju, odnosno koji nisu predmetom ovih radova, te treba provesti odgovarajuću zaštitu elemenata koji se zadržavaju.</t>
  </si>
  <si>
    <t xml:space="preserve">Stavka obuhvaća prijenos, utovar, transport, istovar i zbrinjavanje materijala od rušenja na za to registriranu gradsku deponiju. </t>
  </si>
  <si>
    <t>U jediničnim cijenama uključena sva radna skela potrebna za izvođenje svih radova, sav rad i materijal potreban  za zaštitu i osiguranje objekata, djelatnika i okoliša, sva osiguranja i potrebne mjere za rad na siguran način te sortiranje i odlaganje materijala od rušenja i skidanja na deponiju u krugu gradilišta.</t>
  </si>
  <si>
    <t>Odvoz i zbrinjavanje materijala na deponiju i osiguravanje deponije  je u nadležnosti izvođača.</t>
  </si>
  <si>
    <t>Izvođač je obvezan prije davanja ponude za rušenje  pregledati objekte koji se ruše, te osigurati površine oko objekta za privremena odlagališta kao i osiguravanje registrirane deponije za zbrinjavanje materijala od rušenja.</t>
  </si>
  <si>
    <t>U cijenu svih radova na rušenju i demontaži potrebno je uključiti otklanjanje otpadaka, šute te njihov odvoz na deponij, bez obzira da li je to u pojedinoj stavci posebno navedeno ili ne. Svi razgrađeni materijali, šuta ili bilo koji drugi dijelovi građevine koji su produkt rušenja i razgradnji, odvoze se na gradsku deponiju što mora biti sadržano u svakoj stavci rušenja i razgradnji. U svakoj stavci rušenja i razgradnji, također je i pristojba za korištenje odlagališta pri odlaganju otpadnog (razgrađenog) materijala.</t>
  </si>
  <si>
    <t>Izvođač je dužan kod rušilačkih radova iste maksimalno pažljivo izvoditi, kako pri izvođenju istih ne bi došlo do oštećenja ostalih djelova građevine. U jediničnim cijenama stavaka je obuhvaćen:</t>
  </si>
  <si>
    <t xml:space="preserve">- rad oko skidanja postojećih zidnih i podnih keramičkih pločica, otucanje postojeće žbuke do zdrave podloge, skidanje tepisona i sl. 
- prenošenje materijala, kako vertikalni, tako i horizontalni prenosi    u krugu gradilišta </t>
  </si>
  <si>
    <t>- izrada pomoćnih skela, zaštitnih ograda i sl.
- čišćenje objekta poslije rušenja (ako nije predviđena posebna stavka u troškovniku), 
- sva potrebna podupiranja.</t>
  </si>
  <si>
    <t>Sva oprema koju zadržava investitor odvozi se na uskladištenje u krugu gradilišta do udaljenosti cca 500m.</t>
  </si>
  <si>
    <r>
      <t xml:space="preserve">Prije izvedbe ovih stavki treba zatražiti </t>
    </r>
    <r>
      <rPr>
        <b/>
        <sz val="10"/>
        <rFont val="Arial"/>
        <family val="2"/>
        <charset val="238"/>
      </rPr>
      <t>Investitora Listu demontirane opreme</t>
    </r>
    <r>
      <rPr>
        <sz val="10"/>
        <rFont val="Arial"/>
        <family val="2"/>
        <charset val="238"/>
      </rPr>
      <t xml:space="preserve"> i materijala koja će se uskladištiti. Bez obzira kako je navedeno u stavci Izvođač treba dobiti potvrdu od Investitora dali će uskladištiti demontiranu opremu, stolariju i sl. ili je odvesti na gradski deponij.</t>
    </r>
  </si>
  <si>
    <t>Opći opis:</t>
  </si>
  <si>
    <t>Sve iskope izvesti po nacrtima i po njima označenim dimenzijama, prema kojima će se izvesti obračun izvedenih radova. Kod predviđenog proširenja iskopa u dnu se obračunava potrebna dopunska širina, a stranice iskopa izvode se pokosima ovisno o kategoriji zemljišta.</t>
  </si>
  <si>
    <t>Iskop za temelje vrši se do čvrste stijene.</t>
  </si>
  <si>
    <t>Ukoliko se prilikom iskopa ustanovi da je tlo drugačijeg sastava od predviđenog, izvođač je dužan unijeti u građevinski dnevnik i o tome obavijestiti nadzornog inženjera, a od projektanta tražiti rješenje za novo temeljenje.</t>
  </si>
  <si>
    <t>Kod izvedbe zemljanih radova potrebno je izvršiti sve zaštitne mjere, ako se iskopi rade na većim dubinama od 2,0 m uključiti sav otežani rad među razupiračima, u skučenom prostoru, mokrom zemljištu i sl.</t>
  </si>
  <si>
    <t xml:space="preserve">Podupiranja, razupiranje i crpljenje vode, kao i prokvašenje zemlje uslijed kiše, obuhvaćeno je jediničnim cijenama i ne naplaćuje se posebno. Ako se iskopane jame oštete, odrone ili zatrpaju nepažnjom ili uslijed nedovoljnog podupiranja izvođač ih dovodi u ispravno stanje. </t>
  </si>
  <si>
    <t>Iskop na određenu dubinu definitivno izvršiti neposredno pred početak izvedbe temelja, da se ležajna ploha temelja ne bi eventualno raskvasila. 
Svi radovi i faze na izgradnji objekata trebaju se obostrano snimiti i uvesti u građevinsku knjigu sa skicom i opisom iskopa. Iskopanu zdravu zemlju nakon izrade temelja i zidova treba upotrijebiti za nasipavanje unutar temeljnih zidova, uz obodne zidove oko objekta i za nasipavanje na gradilištu, te ju deponirati na gradilištu, a višak deponirati na gradsku deponiju.</t>
  </si>
  <si>
    <t xml:space="preserve">Široki iskop treba izvesti od planuma nasipa ispod betonskih podloga podova na zemlji s odgovarajućim pokosima prema kategoriji iskopa. Sav iskopani materijal treba odbaciti barem 1 m od građevinske jame ili odmah u transportno sredstvo, ovisno o količinama koje su potrebne za zatrpavanje. </t>
  </si>
  <si>
    <t xml:space="preserve">Kod slučaja gdje je za nasipavanje potrebno dovesti materijal iz pozajmišta, jediničnom cijenom treba obuhvatiti i otvaranje pozajmišta. </t>
  </si>
  <si>
    <t xml:space="preserve">Nakon iskopa terena za temelje a prije izvedbe temelja obavezno izvršiti pregled iskopa od strane geomehaničara što se posebno ne obračunava, a podaci o pregledu unose se u građevinski dnevnik. </t>
  </si>
  <si>
    <t xml:space="preserve">Modul zbijenosti nosive podloge ispod temelja kao i unutar temelja objekta izvesti prema uputi geomehaničara i statičara. </t>
  </si>
  <si>
    <t>Kod nasipavanja nakon izvedbe temelja, postave i zaštite horizontalne kanalizacije, materijal je potrebno polijevati kako bi se dobila potrebna zbijenost. Nabijanje izvesti u slojevima do najviše 10 cm .
Za nasipavanje ispod betonskih podloga podova na zemlji imaju se upotrijebiti troškovnikom propisani materijali  u predviđenim debljinama slojeva.</t>
  </si>
  <si>
    <t xml:space="preserve">Ukoliko se ne može postići potrebna zbijenost tla, pristupa se zamjeni tla kamenim agregatom. Građenje nasipa i posteljice obavlja se prema projektu i u skladu sa normama U.E1.010. I U.E8.010.  Za izvedbu nasipa temeljnog tla mogu se upotrijebiti gradiva (prirodni šljunak, drobljeni kamen više frakcija), za koje je prethodno dokazano da udovoljavaju zahtijevima glede granulometrije, mehaničkih i kemijskih svojstava. </t>
  </si>
  <si>
    <t xml:space="preserve">Kontrolna ispitivanja modula stišljivosti i granulometrijskog sastava vršiti svakih 500m2 površine. </t>
  </si>
  <si>
    <t xml:space="preserve">Nasutu zemlju oko izvedenih temelja i šahtova, unutar temeljnih zidova i oko vanjskih obodnih zidova objekta treba u slojevima nabijati na troškovnikom propisani modul stišljivosti. </t>
  </si>
  <si>
    <t>Kontrola kvalitete za izradu nasipa, tekuća i kontrolna ispitivanja vrše se prema slijedećim standardima ili jednakovrijednim normama:</t>
  </si>
  <si>
    <t>HRN. U.B1.010. Uzimanje uzoraka (ili jednakovrijedno)</t>
  </si>
  <si>
    <t>HRN. U.B1.012. Određivanje vlažnosti tla (ili jednakovrijedno)</t>
  </si>
  <si>
    <t>HRN. U.B1.014. Određivanje specifične težine tla (ili jednakovrijedno)</t>
  </si>
  <si>
    <t>HRN. U.B1.016. Određivanje zapreminske težine tla (ili jednakovrijedno)</t>
  </si>
  <si>
    <t>HRN. U.B1.018. Određivanje granulometrijskog sastava (ili jednakovrijedno)</t>
  </si>
  <si>
    <t>HRN. U.B1.020. Određivanje granice tečenja i valjanja (ili jednakovrijedno)</t>
  </si>
  <si>
    <t>HRN. U.B1.024. Određivanje sadržaja sagorivih i organskih materija tla (ili jednakovrijedno)</t>
  </si>
  <si>
    <t>HRN. U.B1.038. Određivanje optimalnog sadržaja vode (ili jednakovrijedno)</t>
  </si>
  <si>
    <t>HRN. U.B1.046. Određivanje modula stišnjivosti metodom kružne ploče (ili jednakovrijedno)</t>
  </si>
  <si>
    <t>HRN. B.B3.050. Kamen i kameni materijal (ili jednakovrijedno)</t>
  </si>
  <si>
    <t xml:space="preserve">Preostali iskopani materijal utovaruje se u prijevozno sredstvo i odvozi na gradsku planirku. </t>
  </si>
  <si>
    <t>Obračun radova kod čišćenja terena obračunava se po m2, odnosno komadima kada je riječ o stablima, dok se odstranjivanje ostalih prepreka obično uzima paušalno.</t>
  </si>
  <si>
    <t>Obračun iskopanog materijala izvršiti po m3 u sraslom stanju, tj. prema volumenu u kojem se nalazilo prije kopanja i prema dimenzijama iz projekta.
Obračun materijala u nasipu uzima se prema volumenu izrađenog nasipa.
Obračun materijala koji se transportira uzima se u sraslom stanju, tj. postotak za rastresitost ukalkulirati u cijeni, s tim što količine iskopa moraju biti jednake zbroju količine ugradbe i odvoza materijala. 
Faktor rastresitosti uključiti u jediničnu cijenu, jer se isti količinski neće obračunavati.</t>
  </si>
  <si>
    <t>Ovi uvjeti se mijenjaju ili nadopunjuju pojedinim stavkama troškovnika.</t>
  </si>
  <si>
    <t>Jedinična cijena treba  sadržavati:</t>
  </si>
  <si>
    <t>* troškove  ispitivanja podloge</t>
  </si>
  <si>
    <t>* sav rad, uključujući prijenose, prijevoze</t>
  </si>
  <si>
    <t>* sav materijal, glavni i pomoćni</t>
  </si>
  <si>
    <t>* potrebne razupore, podupore (osiguranje od urušavanja)
* postava potrebne ograde i mostova za prebacivanje
* crpljenje površinske ili procjedne vode 
* sav potrebni materijal za iskope viših kategorija terena (eksploziv, kapsli itd.)</t>
  </si>
  <si>
    <t>* sva pomagala pri radu, alat i građevinski strojevi, te dovoz i odvoz istih</t>
  </si>
  <si>
    <t>* čišćenje po završenom radu, jer izvođač mora ostaviti sve čisto i uredno</t>
  </si>
  <si>
    <t>* popravak, tj. naknadu štete učinjene pri radu na svojim ili tuđim radovima.</t>
  </si>
  <si>
    <t>Svi betonski i armiranobetonski radovi izvode se betonom razreda tlačne čvrstoće i  razreda izloženosti prema projektu mehaničke otpornosti i stabilnosti, kao i prema Programu kontrole i osiguranja kvalitete betonske konstrukcije, kojega je  dužan sačiniti izvoditelj, ili narućiti kod institucije registrirane za takvu djelatnost u RH.</t>
  </si>
  <si>
    <t xml:space="preserve">Opći uvjeti:
U jediničnoj cijeni pojedine stavke sadržan je sav rad i materijal (dobava i postava), zatim sva sredstva za rad i prevoz (bageri, kamioni, kiperi,  dizalice, kontraktor cijevi ili slično), geodetsko vođenje i sve ostalo potrebno za konačnu izvedbu ovakve vrste radova, kao i sve što je u opisu pojedine stavke troškovnika, sve što je u tehničkom opisu i svim prilozima ovog projekta, te programu kontrole i osiguranja kvalitete, kao i ostalim pratećim elaboratima. </t>
  </si>
  <si>
    <t>Kod izvedbe betonskih i armirano betonskih radova treba se u svemu pridržavati postojećih propisa, standarda (TEHNIČKI PROPIS ZA BETONSKE KONSTRUKCIJE »Narodne novine« br. 139/2009. 14/10 i 125/10, te statičkog proračuna. Prije početka izvedbe betonskih radova treba pregledati i zapisnički konstatirati podatke o agregatu, cementu i vodi, odnosno o faktorima koji će utjecati na kvalitetu radova i ugrađenog betona.</t>
  </si>
  <si>
    <t>Prije početka radova uzvoditelj je dužan izraditi projekt betona, te redovito pratiti kvalitetu betonskih konstrukcija u skladu sa elementima iz projekta betona.</t>
  </si>
  <si>
    <t>VRSTE BETONA, MATERIJALI I OZNAKE</t>
  </si>
  <si>
    <t>VRSTE BETONA - koristit će se projektirani beton razreda tlačne čvrstoće prema statičkom proračunu.</t>
  </si>
  <si>
    <t>Razredi tlačne čvrstoće betona prema normi HRN EN 206-1: 
C12/15, C16/20, C25/30, C30/37, C 35/45, C40/50</t>
  </si>
  <si>
    <t>Čvrstoća betona određuje se razredom tlačne čvrstoće i  izvoditelj je se mora strogo pridržavati određene za pojedine konstrukcije, a označene u statičkom proračunu.</t>
  </si>
  <si>
    <t>Beton spravljati isključivo strojnim putem.</t>
  </si>
  <si>
    <t>Za izradu betona upotrijebiti istu vrstu cementa i granulirani agregat.</t>
  </si>
  <si>
    <t>CEMENT</t>
  </si>
  <si>
    <t>Tehnička svojstva i drugi zahtjevi, te potvrđivanje sukladnosti cementa, određuje se odnosno provodi, ovisno o vrsti cementa, prema Tehničkom propisu za cement za betonske konstrukcije (»Narodne novine« br.139/2009.).
Tehnička svojstva cementa specificiraju se u projektu betonske konstrukcije.</t>
  </si>
  <si>
    <t>AGREGAT</t>
  </si>
  <si>
    <t>Za izradu betona predviđa se prirodno granulirani šljunak ili drobljeni agregat. Kameni agregat mora biti dovoljno čvrst i postojan, ne smije sadržavati zemljanih i organskih sastojaka, niti drugih primjesa štetnih za beton i armaturu.</t>
  </si>
  <si>
    <t>Tehnička svojstva i drugi zahtjevi, te potvrđivanje sukladnosti agregata određuje se odnosno provodi, ovisno o vrsti agregata, prema normama: 
HRN EN 12620:2003 Agregati za beton (EN 12620:2002) i HRN EN 13055-1:2003 Lagani agregati – 1. dio: Lagani agregati za beton, mort i mort za zalijevanje (EN 13055-1:2002).</t>
  </si>
  <si>
    <t>VODA</t>
  </si>
  <si>
    <t>Voda u pogledu kvalitete mora odgovarati HRN EN 1008 ili jednakovrijedne norme i ostalim normama propisanim Tehničkim propisom za betonske konstrukcije (NN 139/09) u prilogu "F" te zahtjevima određenim projektom konstrukcije.</t>
  </si>
  <si>
    <t>Morska i bočata voda nisu prikladne za pripremu betona za armirane betonske konstrukcije i neramirane betonske konstrukcije s ugrađenim metalnim dijelovima, niti za pripremu morta za injektiranje prednapetih natega.</t>
  </si>
  <si>
    <t>Kontrola proizvodnje betona
Unutarnja kontrola betona provodit će se prema normi HRN EN 206-1 i mora obuhvatiti sve mjere nužne za održavanje i osiguranje svojstava betona sukladno zahtjevima norme HRN EN 206-1 i prilogu "A" TPBK.</t>
  </si>
  <si>
    <t xml:space="preserve">Kontrolni postupci kod ugradnje betona </t>
  </si>
  <si>
    <t>Izvoditelj treba prema normi HRN ENV 13670-1 prije početka ugradnje provjeriti da li je beton u skaldu sa zahtjevima iz projekta betonske konstrukcije, te da li je tijekom transporta došlo do promjene njegovih svojstava koja bi bila od utjecaja na tehnička svojstva betonske konstrukcije.</t>
  </si>
  <si>
    <t>Svježi beton</t>
  </si>
  <si>
    <t>Kontrolu svježeg betona izvoditelj treba provoditi pregledom svake otpremnice i vizualnom kontrolom koegzistencije kod svake dopreme (savkog vozila), te kod opravdane sumnje ispitivanjem koegzistencije prema normi HRN EN 12350-2 (ispitivanje svježeg betona slijeganjem) o čemu treba voditi evidenciju.</t>
  </si>
  <si>
    <t>Očvrsnuli beton</t>
  </si>
  <si>
    <t xml:space="preserve">Ispitivanje očvrsnulog betona će se provoditi na uzrcima uzetim tijekom izvođenja radova. Ispitivanje očvrsnulog betona sastoji se od ispitivanja:
Tlačne čvrstoće prema HRN EN 12390-3.
Uzorci će se uzimati i njegovati u skladu s HRN EN 12390-2. </t>
  </si>
  <si>
    <t>Uzorci su obloka kocke 15x15x15 cm.
Rezultati ispitivanja će se evidentirati redoslijedom kako su uzimani i grupirati u grupe betona koje su definirane u programu uzimanja kontrolnih betonskih uzoraka.</t>
  </si>
  <si>
    <t>Kod izvođenja betonskih radova treba voditi računa o tome kakve su atmosferske prilike, tj. ako je temperatura visoka prije betoniranja politi podlogu, odnosno tlo i eventualno oplatu kako nebi došlo do upijanja vode iz betona. S ugradnjom betona može se započeti tek kada je oplata i armatura definitivno postavljena i učvršćena.</t>
  </si>
  <si>
    <t>IZOVĐENJE BETONSKIH RADOVA</t>
  </si>
  <si>
    <t>Beton treba spravljati  isključivo mašinskim putem. 
Transport projektiranog betona će se vršiti automješalicama. Transportna sredstva ne smiju izazivati segregaciju betonske smjese tijekom vožnje od mjesta proizvodnje do mjesta ugradnje.
Vrijeme transprta i drugih manipulacija svježim betonom mora biti u neposrednoj vezi s vremenom početka vezivanja cementa.</t>
  </si>
  <si>
    <t>Ugrađivanje betona se može početi samo na osnovu pismene potvrde o preuzimanju podloge, armature i odobrenju betoniranja od strane nadzornog inženjera.</t>
  </si>
  <si>
    <t>Beton se mora ugrađivati prema određenom planu.</t>
  </si>
  <si>
    <t>Zabranjeno je korigiranje vode u svježem betonu bez prisustva tehnologa betona.</t>
  </si>
  <si>
    <t>Prije betoniranja treba oplatu polijevati kod čega se treba paziti da voda ne uđe u svježi beton.</t>
  </si>
  <si>
    <t>Beton treba ubacivati što bliže njegovom konačnom položaju u konstrukciji. Svaki započeti konstruktivni dio ili element mora biti izbetoniran neprekinuto u započetom opsegu.</t>
  </si>
  <si>
    <t>Ugrađivanje betona u posebnim uvjetima</t>
  </si>
  <si>
    <t>Ugrađivanje betona u kalupima ili u oplatu pri vanjskim temperaturama ispod +5 ili iznad +30o smatra se betoniranjem u posebnim uvjetima. Za betoniranje u posebnim uvjetima moraju se osigurati posebne mjere zaštite betona.</t>
  </si>
  <si>
    <t>Betonu treba dodati dodatke protiv smrzavanja betona. Prije prvog smrzavanja beton mora imati najmanje 50 % zahtijevane čvrstoće. Kad se u vrlo hladnim danima skida oplata, ne smije doći do naglog hlađenja betona te se vanjske površine betona moraju zaštititi.</t>
  </si>
  <si>
    <t>Pri betoniranju na visopkim temperaturama početnu obradivost treba odrediti prema prethodno utvrđenom gubitku i obradivosti prilikom transporta i ugradnje. U slučaju dužeg transporta ili spore ugradnje betona  treba rabiti dodatke - usporivače vezanja.</t>
  </si>
  <si>
    <t>Cement i sastav betona koji se ugrađuju u masivne elemente moraju biti takvi da ni u kom slučaju temperatura betona ugrađenog u  masu elemenata ne bude iznad 65o. U protivnom se poduzimaju mjere za hlađenje komponenata betona ili hlađenje betona u smom elementu.</t>
  </si>
  <si>
    <t>Ukoliko se betonira u posebnim uvjetima mjere zaštite moraju biti ukalkulirane u jediničnu cijenu.</t>
  </si>
  <si>
    <t>Njegovanje ugrađenog betona</t>
  </si>
  <si>
    <t>Neposredno nakon betoniranja beton će se zaštićivati od:
- oborina i tekuće vode - prekrivanjem najlonima i ceradama
- vibracija koje mogu utjecati na promjenu unutrašnje strukture i prionljivosti betona i armature, kao i drugih mehaničkih oštećenja u vrijeme vezivanja i početnog očvršćivanja.
Zaštitu od prebrzog isušivanja treba provoditi mokrim postupokom (polijevanjem, prekrivanjem filcom ili jutom) a u trajanju od najmanje 7 dana ili postizanje 70 % tražene čvrstoće.
Zaštita betona mora biti ukalkulitrana u jedinične cijene.</t>
  </si>
  <si>
    <t>Obračun:
Obračun se vrši po m2,  m1,  m3,  ili po komadu  tj. prema stavkama troškovnika. Stropne ploče se računaju unutar zidova, stupovi i zidovi se obračunavaju do greda, nadvoja, serklaža ili u punoj visini tj. do gornjeg ruba ploče, ako kontinuirano prelazi zidove. 
Sve dijelove betonske konstrukcije obračunati prema normi GN 400.</t>
  </si>
  <si>
    <t>OPLATE</t>
  </si>
  <si>
    <t>Oplate, kao i razna razupiranja, moraju imati takvu sigurnost i krutost da bez slijegavanja i štetnih deformacija mogu primiti opterećenja i utjecaje koji nastaju za vrijeme izvedbe radova.</t>
  </si>
  <si>
    <t>Oplate moraju biti stabilne, otporne i dovoljno poduprte da se ne bi izvile ili popustile u bilo kojem pravcu. Moraju biti izrađene točno po mjerama označenim u crtežima plana oplate za pojedine dijelove konstrukcije koji će se betonirati sa svim potrebnim podupiračima.</t>
  </si>
  <si>
    <t>Unutarnje površine oplate moraju biti ravne, bilo da su horizontalne, vertikalne ili nagnute, prema tome kako je to u crtežima planova oplate predviđeno. Nastavci pojedinih dasaka ne smiju izlaziti iz ravnine, tako da nakon njihovog skidanja vidljive površine betona budu ravne i s oštrim rubovima, te da se osigura dobro brtvljenje i sprečavaju deformacije.</t>
  </si>
  <si>
    <t>Za oplatu se ne smiju koristiti takvi premazi koji se ne bi mogli oprati s gotovog betona ili bi nakon pranja ostale mrlje na tim površinama.</t>
  </si>
  <si>
    <t xml:space="preserve">Oplatu za betonske konstrukcije čije će površine ostati vidljive, potrebno je izvesti u glatkoj “bažuj”, blanjanoj ili profiliranoj oplati, a prema nacrtu. </t>
  </si>
  <si>
    <t>Ako se u projektu traži blanjana oplata, onda treba koristiti daske istih širina, osim ako nije drugačije predviđeno, s vidljivom strukturom drveta, a slaganje dasaka prema projektu ili uputama projektanata.</t>
  </si>
  <si>
    <t>Kad su u betonskim zidovima i drugim konstrukcijama predviđeni otvori i udubine za prolaz vodovodne i kanalizacione cijevi, cijevi centralnog grijanja i slično, kao i ventilacione kanale i otvore, treba još prije betoniranja izvesti i postaviti cijevi većeg profila od prolazeće cijevi da se iste mogu provući kroz zid ili konstrukciju i propisno zabrtviti.</t>
  </si>
  <si>
    <t>Kod nastavljanja betoniranja po visini, prilikom postavljanja oplate za tu konstrukciju treba izvesti zaštitu površina betona već gotovih konstrukcija od procjeđivanja cementnog mlijeka.</t>
  </si>
  <si>
    <t>Neposredno prije početka ugrađivanja betona oplata se mora očistiti.</t>
  </si>
  <si>
    <t>Oplate moraju biti tako izvedene da se mogu skidati lako i bez potreba i oštećenja konstrukcija, sa svim njenim elementima, kao i slaganje i sortiranje građe na određenim mjestima. Također je uključeno i čišćenje dasaka, gredica, potpora i drugog, vađenje čavala.</t>
  </si>
  <si>
    <t>Izrađena oplata, s podupiranjem, prije betoniranja mora biti od strane izvoditelja statički kontrolirana. Prije nego što se počne ugrađivati beton moraju se provjeriti dimenzije oplate i kakvoća njihove izvedbe, kao i čistoća i vlažnost oplate.</t>
  </si>
  <si>
    <t>Rezultati ispitivanja nivelete oplate, kao i zapisnik o prijemu tih konstrukcija, čuvaju se u evidenciji koja se prilikom primopredaje izgrađene građevine ustupa korisniku te građevine.</t>
  </si>
  <si>
    <t>Premjere i obračun izvršenih radova vršiti će se prema “Prosječnim normama u građevinarstvu” GN-601.</t>
  </si>
  <si>
    <t>Opći uvjeti za armiračke radove</t>
  </si>
  <si>
    <t>Kod izvedbe armiračkih radova treba se u svemu pridržavati postojećh propisa i standarda.</t>
  </si>
  <si>
    <t>Betonski čelik u pogledu kvalitete mora odgovarati važećim standardima.</t>
  </si>
  <si>
    <t>Sve vrste čelika moraju imati kompaktnu homogenu strukturu. Ne smiju imati nikakvih nedostataka, mjehura, pukotina ili vanjskih oštećenja. Prilikom isporuke betonskog čelika isporučitelj je dužan dostaviti ateste koji garantiraju vlačnu čvrstoću i varivost čelika.</t>
  </si>
  <si>
    <t>Na gradilištu odgovorna osoba mora obratiti naročitu pažnju na eventualne pukotine, jača vanjska oštećenja, slojeve rđe, prljavštine i čistoću, te dati nalog da se takav betonski čelik odstrani ili očisti.</t>
  </si>
  <si>
    <t>Savijeni glatki i rebrasti čelik te mreže moraju biti označeni točno prema armaturnim nacrtima i u svemu mora zadovoljavati odgovarajuće propise.</t>
  </si>
  <si>
    <t>Armatura mora biti na gradilištu pregledno deponirana. Prije polaganja, armatura mora biti oćišćena od rđe i nećistoće. Žica, plastični ili drugi ulošci koji se polažu radi održavanja razmaka kao i sav drugi pomoćni materijal uključeni su u jediničnu cijenu.</t>
  </si>
  <si>
    <t xml:space="preserve">Ugrađivati se mora armatura po profilima iz statičkog proračuna, odnosno prema nacrtu savijanja armature. Ukoliko je onemogućena nabava određenih profila zamjena se vrši uz odobrenje statičara. </t>
  </si>
  <si>
    <t>Postavljenu armaturu prije betoniranja dužan je osim rukovoditelja gradilišta i nadzornog inženjera, pregledati statičar, o tome izvršiti upis u građevinski dnevnik. Mjerodavni podatak za marku betona koji treba upotrijebiti na pojedinim dijelovima konstrukcije uzima se iz statičkog proračuna i nacrta savijanja armature.</t>
  </si>
  <si>
    <t>Prilikom polaganja armature, naročitu pažnju posvetiti visini armature  u konstrukciji i zaštitnom sloju betona do armature.</t>
  </si>
  <si>
    <t>Obračun ugrađene armature vrši se po kg neovisno o profilu.</t>
  </si>
  <si>
    <t>*- uzimanje izmjera na objektu</t>
  </si>
  <si>
    <t>* -izvedba betonske mase u betonari</t>
  </si>
  <si>
    <t>*- dostava na gradilište</t>
  </si>
  <si>
    <t xml:space="preserve">*- ugradba u konstrukciju sa svim potrebnim horizontalnim i vertikalnim transportima </t>
  </si>
  <si>
    <t>*- potrebnu oplatu i radnu skelu ( izuzev fasadne skele )</t>
  </si>
  <si>
    <t>* -uzimanje potrebnih uzoraka</t>
  </si>
  <si>
    <t>* -ispitivanje materijala sa predočenjem atesta</t>
  </si>
  <si>
    <t>* -pregled armature prije savijanja sa čišćenjem i sortiranjem</t>
  </si>
  <si>
    <t>*- sječenje, ravnanje i savijanje armature na gradilištu sa transportom do mjesta ugradnje ili savijanje u centralnom savijalištu, transport do radilišta, te horizontalni i vertikalni transport već gotovog savijenog čelika do mjesta ugradnje.</t>
  </si>
  <si>
    <t>*- postavljanje i vezanje armature točno prema armaturnim nacrtima, sa podmetanjem podložaka, kako bi se osigurala potrebna udaljenost između armature i oplate.</t>
  </si>
  <si>
    <t>* -pregled armature od strane izvođača, statičara i nadzornog inženjera prije početka betoniranja.</t>
  </si>
  <si>
    <t>*- njegu ugrađenog betona</t>
  </si>
  <si>
    <t>*- čišćenje nakon završetka svih radova</t>
  </si>
  <si>
    <t>*- svu štetu kao i troškove popravka kao posljedica nepažnje u toku izvedbe</t>
  </si>
  <si>
    <t>*- troškove zaštite na radu</t>
  </si>
  <si>
    <t>*- troškove atesta</t>
  </si>
  <si>
    <r>
      <t>Kod izrade betonskih i armiranobetonskih radova treba se pridržavati ovih općih uvjeta iz projekta konstrukcije</t>
    </r>
    <r>
      <rPr>
        <i/>
        <sz val="10"/>
        <rFont val="Arial"/>
        <family val="2"/>
        <charset val="238"/>
      </rPr>
      <t>.</t>
    </r>
  </si>
  <si>
    <r>
      <rPr>
        <b/>
        <sz val="9"/>
        <rFont val="Arial"/>
        <family val="2"/>
        <charset val="238"/>
      </rPr>
      <t xml:space="preserve">NAPOMENA: </t>
    </r>
    <r>
      <rPr>
        <sz val="9"/>
        <rFont val="Arial"/>
        <family val="2"/>
        <charset val="238"/>
      </rPr>
      <t xml:space="preserve">     </t>
    </r>
    <r>
      <rPr>
        <b/>
        <sz val="9"/>
        <rFont val="Arial"/>
        <family val="2"/>
        <charset val="238"/>
      </rPr>
      <t xml:space="preserve">                                                       
</t>
    </r>
    <r>
      <rPr>
        <sz val="9"/>
        <rFont val="Arial"/>
        <family val="2"/>
        <charset val="238"/>
      </rPr>
      <t>U oplati ostaviti potrebne šliceve i otvore za prolaz instalacija, rigalica, ugradbe raznih elemenata, sve  prema instalaterskim projektima, planovima oplate i detaljima u projektu, bez posebne naplate - odnosno radove  treba uključiti u jedinične cijene oplate i betona.</t>
    </r>
  </si>
  <si>
    <r>
      <rPr>
        <b/>
        <sz val="9"/>
        <rFont val="Arial"/>
        <family val="2"/>
        <charset val="238"/>
      </rPr>
      <t xml:space="preserve">NAPOMENA 2:        </t>
    </r>
    <r>
      <rPr>
        <sz val="9"/>
        <rFont val="Arial"/>
        <family val="2"/>
        <charset val="238"/>
      </rPr>
      <t xml:space="preserve">                                                     
</t>
    </r>
    <r>
      <rPr>
        <sz val="9"/>
        <rFont val="Arial"/>
        <family val="2"/>
      </rPr>
      <t>Betoniranje temelja , nadtemelja i ukopanih dijelova zgrade se vrši pod utjecajem morske vode kontraktor postupkom sa udjelom cementa 400-450kg/m3, razreda izloženosti XS2-XS3, a prema odluci nadzornog inženjera nakon uvida na licu mjesta.</t>
    </r>
  </si>
  <si>
    <t>Opći uvjeti</t>
  </si>
  <si>
    <t>U jediničnoj cijeni pojedine stavke sadržan je sav rad i materijal (dobava i postava), zatim sva sredstva za rad i prevoz. i sve ostalo potrebno za konačnu izvedbu ovakve vrste radova. U jediničnoj cijeni sadržano je sve što je u opisu pojedine stavke troškovnika, te sve što je u tehničkom opisu, programu kontrole i osiguranja kvalitete, projektu (grafičkim i ostalim prilozima), kao i ostalim pratećim elaboratima.</t>
  </si>
  <si>
    <t>U jediničnoj cijeni pojedine stavke sadržan je sav rad i materijal (dobava i postava), zatim sva sredstva za rad i prevoz (bageri, kamioni, kiperi), geodetsko vođenje i sve ostalo potrebno za konačnu izvedbu ovakve vrste radova.</t>
  </si>
  <si>
    <t>Zidarske radove izvesti u svemu prema troškovniku. Ako koja stavka nije izvođaču jasna, mora prije ponude tražiti objašnjenje od projektanta. Eventualne izmjene materijala, te način izvedbe tokom gradnje mora se izvršiti isključivo pismenim dogovorom s Projektantom i</t>
  </si>
  <si>
    <t>Nadzornim inženjerom. Sve više radnje koje neće biti na taj način utvrđene, neće se priznati u obračun. Ukoliko se traži stavkom troškovnika materijal koji nije obuhvaćen propisima, ima se u svemu izvesti prema uputama proizviđača, te garancijom i atestima od za to ovlaštenih ustanova (IGH ili sl.).</t>
  </si>
  <si>
    <t xml:space="preserve">Zidarski radovi moraju se izvesti u skladu s Pravilnikom o tehničkim mjerama i uvjetima za izvođenje zidova zgrade (Sl.list 17/70)
Standardi za zidarske radove:
• za pijesak                     HRN U.M2.010, 012
• za vodu                         HRN U.M2.010
• za opekarske proizvode: HRN B.D1.009; HRN B.D1.010
                                             HRN B.D1.011; HRN B.D1.013
                                             HRN B.D1.014; HRN B.D1.015
                                             HRN B.D1.024; HRN B.D1.030
• za plino i pjenobetonske proizvode:               
                                             HRN U.M1.050; HRN U.M1.054
                                             HRN U.M1.056; HRN U.M1.058
• za gips i gipsane elemente:               
                                             HRN B.C1.030; HRN U.N2.010
• za cement:                       HRN B.C1.010, 011, 012;
• za građevinski kreč:      HRN B.O1.020;
• za mort za žbukanje i zidanje:            
                                             HRN U.M2.010; HRN U.M2.012
                                             HRN U.M8.002
</t>
  </si>
  <si>
    <t>Svi materijali upotrebljavani u gradnji moraju u potpunosti odgovarati važećim standardima. 
Odstupanje od projektom predviđenih dimenzija dozvoljeno je samo u sporazumu s nadzornim inženjerom i projektantom.
Sve vertikalne i horizontalne plohe moraju biti izvedene i očišćene po završetku radova.
U svrhu zaštite susjednih postojećih ili već izvedenih radova i ploha, horizontalnih ili vertikalnih, potrebno je iste na odgovarajući način zaštititi PVC ili PE folijama, ljepenkom, daskama i sl. tako da ne dođe do oštećenja radova ili ploha. Sve navedeno treba uračunati u jediničnu cijenu radova.</t>
  </si>
  <si>
    <t>Razne pomoćne konstrukcije i skele potrebne u toku radova treba obavezno uračunati u jediničnu cijenu, osim gdje je to posebno predviđeno troškovnikom.
Izvođač je dužan pratiti kvalitetu svih materijala koji se ugrađuju, također i pomoćnih materijala koji se neće ugraditi ali se koriste u toku radova, te u skladu s HRN standardom dokazati da korišteni materijali odgovarajući standard zadovoljajvaju. Isto vrijedi i za dokazivanje stručnosti radnika gdje se to traži HRN standardom. Sve troškove oko dobivanja atesta (uključivo i utrošak svih potrebnih materijala za uzorke) izvođač treba uračunti u jediničoj cijeni. Radove oko atestiranja treba povjeriti za to ovlaštenoj i stručnoj organizaciji.</t>
  </si>
  <si>
    <t>AB ESTRIH, PLIVAJUĆI PODOVI</t>
  </si>
  <si>
    <t>Izrada  estriha, tj. zaglađene i lagano armirane betonske podloge debljine  5 –10 cm.</t>
  </si>
  <si>
    <t xml:space="preserve">Debljinu i nagibe u sanitarijama izvesti prema projektu. Zaglada treba biti kvalitetno izvedena, kao podloga za za završnu oblogu poda. </t>
  </si>
  <si>
    <t xml:space="preserve">Betonska podloga izvodi se od sitnozrnog betona (najkrupnije zrno agregata može biti 15 mm) marke MB 30, armirana u sredini visine armaturnom mrežom Q=139, ili mrežom Ø 3mm na razmaku 5 cm u oba smjera. Alternativno se umjesto mreže mogu koristiti i ojačanja sa polipropilenskim vlakancima dužine 12-18 mm u težini 1 kg/m3 betona </t>
  </si>
  <si>
    <t xml:space="preserve">Strojno pripremljen beton razastire se do polovine  projektirane visine sloja, potom se postavlja armatura i nastavlja sa razastiranjem betona do pune visine sloja. Beton se vibrira i zaglađuje strojno, "helikopterskom" gladilicom, ili ručno ("fratunom")  ako je isto traženo opisom stavke. Površina mora biti ravna. </t>
  </si>
  <si>
    <t>Maksimalno mjestimično odstupanje od zadane ravnine je +(-) 2mm . Ukoliko neravnine budu veće popravak izravnanja ide na teret ove stavke. Na sudarima estriha sa zidovima, stupovima, dovratnicima i ostalim  vertikalnim elementima konstrukcije, te  oko  elemenata instalacija koji prodiru kroz pod, potrebno je izvesti  dilatacionu fugu.</t>
  </si>
  <si>
    <t xml:space="preserve">Fuga  se izvodi umetkom od ekspandiranog polistirena ("stiropor"), širine 1cm i visine do kote gotova poda. Površina estriha se dijeli u polja površine axb = 25m2. Odnos stranica a:b mora biti manji ili jednak odnosu </t>
  </si>
  <si>
    <t>1:2,5 , a dužina veće stranice ne smije biti veća od 6m. Estrih  se  u  normalnim uvjetima suši 3-4  tjedna,  dok  mu vlažnost  ne padne ispod 3%  a čvrstoća naraste preko 70% . Potom se mogu  izvoditi  daljnji radovi.</t>
  </si>
  <si>
    <t>U cijenu uključiti sve potrebne radove i materijale (beton i armaturu).</t>
  </si>
  <si>
    <t>ZIDANJE</t>
  </si>
  <si>
    <t xml:space="preserve">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 Upotreba skele za visine preko 1,5 m uključena je u jedinične cijene i neće se posebno obračunavati.
Opeka za zidanje mora biti kvalitetna, dobro pečena, te mora odgovarati kvaliteti propisanoj HRN-om. Mort za zidanje mora odgovarati propisima HRN-a. Ukoliko su neke od odredbi ovih općih uvjeta u koliziji s HRN standardom, vrijede odredbe HRN-a.
Spojeve različitih medija ( opeka beton ili inst. okno zid )potrebno je rabicirati staklenom mrežicom. Spojeve zidanog zida sa AB konstrukcijom ankerirati armaturom u svakom trećem redu prema uputi statičara.
</t>
  </si>
  <si>
    <t>ŽBUKANJE</t>
  </si>
  <si>
    <t>Za potrebe žbukanja koristiti omjere : 
Produžni cem.mort 1:2:5 – za žbukanje zidova i fasade, zidanje zidova ispune i pregradnih zidova debljine ½ opeke i više
Cementni mort 1:4 – za pačokiranje
Cementni mort 1:3 – za cementnu glazuru podova i ugradbu željeznih predmeta
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prema DIN 18202, s tim da su mjerodavni uvijek stroži zahtjevi. Skela za visine preko 1,5m uključena je u jediničnoj cijeni radova.</t>
  </si>
  <si>
    <t>Preporučuje se rad sa gotovim žbukama sa tipom žbuke definiranom prema stavci troškovnika
Za unutarnje zidove od betona predviđena vapneno- cementna žbuka VC40. Nanosi se na očvrsli cem. Špric u debljin 15 mm.Nakon djelomičnog učvršćivanja, u pravilu drugi dan, VC 40 navlažiti vodom i zafilcati. Na spojevima kutova ugraditi kutni profil i obraditi spoj staklenom mrežicom.
Zatvaranje prodora i šliceva može se posebno obračunati samo u slučaju ako su isti odštemani u već požbukanim zidovima.
Za poravnanje bet. stropova u debljini 2-3 mm koristiti glet masu za beton uz prethodno nanošenje kontakt grunda. Ako je potrebno nanijeti deblji sloj od 5 mm, koristiti betonfiks koji se može nanositi do debljine 20 mm, koji se po nanošenju zafilca spužvastom gladilicom i zagleta.</t>
  </si>
  <si>
    <t>DOBAVA I UGRADNJA</t>
  </si>
  <si>
    <t>Sve ugradbe izvesti točno po propisima i na mjestu označenom po projektu. Kod stavaka gdje je uz ugradbu označena i dobava, istu treba uključiti, a također i eventualnu izradu pojedinih elemenata koji se izvode na gradilištu i ugrađuju montažno. Ugradbu treba vršiti tako, da se ne čini šteta na ostalom dijelu objekta. Ako za ugradbe treba dubiti zidove ili stropove, onda se to mora vršiti pažljivo, bez suvišnih oštećenja. Armatura se u tom slučaju kao ni tlačna zona betona ne smije dirati. Kod zidarskih ugradbi nije uračunata izrada ili dobava elemenata koji se ugrađuju, osim kada se to u stavci troškovnika posebno ne traži. 
U jediničnim cijenama treba uračunati sve radove dotične stavke, sa dobavom potrebnog materijala i građevnih dijelova, sve horizontalne i vertikalne transporte i prijenose osnovnog i pomoćnog materijala, do i na gradilištu, sve utovare, istovare i pretovare, sva uskladištenja, te sva potrebna radna snaga i režijski troškovi 
U slučaju eventualnih nejasnoća treba se u prvom redu poslužiti odgovarajućim i važećim normativima (građevinske norme). Sve zidarske radove treba izvesti i obračunti po G.N.301.</t>
  </si>
  <si>
    <t>Opći uvjeti se dopunjuju prema opisima stavaka troškovnika.</t>
  </si>
  <si>
    <t>Jedinična cijena treba sadržavati:</t>
  </si>
  <si>
    <t>- sav rad uključujući i transport</t>
  </si>
  <si>
    <t>- sav materijal uključujući i vezni</t>
  </si>
  <si>
    <t xml:space="preserve">- pomagala pri radu (skela) </t>
  </si>
  <si>
    <t>- izrada uzoraka, ukoliko je to za koji rad potrebno</t>
  </si>
  <si>
    <t>- sva priručna pomagala potrebna prema propisima zaštite na radu</t>
  </si>
  <si>
    <t>- čišćenje prostorija za vrijeme i nakon završetka rada</t>
  </si>
  <si>
    <t>- zaštitu već ugrađenih elemenata ili opreme pri izvođenju radova ( prozori, vrata i sl. )</t>
  </si>
  <si>
    <t>- zaštitu zidova i žbuke od nepovoljnih atmosferskih utjecaja.</t>
  </si>
  <si>
    <t>Laka pokretna skela bez obzira na visinu ulazi u jedinične cijene stavaka i ne naplaćuje se posebno. Skela mora biti na vrijeme postavljena.</t>
  </si>
  <si>
    <t xml:space="preserve">Čišćenje objekta te ostalih korištenih komunikacija  (horizontalna projekcija) u toku rada i po završetku svih radova. </t>
  </si>
  <si>
    <t xml:space="preserve">U cijeni uključeno čišćenje sanitarija, stolarije, podova, stakla - sve komplet spremno za primopredaju sa odvozom smeća na gradsku deponiju. U cijeni i permanentno čišćenje tijekom gradnje, izvođač mora oformit ekipu koja će dnevno čistiti objekt po svim etažama. </t>
  </si>
  <si>
    <t>IZOLATERSKI RADOVI</t>
  </si>
  <si>
    <t>Svi materijali za izolaciju krova, podova i zidova trebaju odgovarati važećim tehničkim propisima i to:</t>
  </si>
  <si>
    <t>* Pravilnik o tehničkim mjerama i uvjetima za nagibe krovnih ploha (Sl. list br. 26/64)</t>
  </si>
  <si>
    <t>* Pravilnik o tehničkim normativima za projektiranje i izvođenje završnih radova u građevinarstvu (Sl. list br. 21/90)</t>
  </si>
  <si>
    <t>Materijal za hidroizolaciju moraju odgovarati važećim standardima:</t>
  </si>
  <si>
    <t>HRN U.M3.220   Sirovi krovni kartoni</t>
  </si>
  <si>
    <t>HRN U.M3.226   Bitum. traka s uloškom od sirovog krovnog kartona, uvjeti i kvaliteta</t>
  </si>
  <si>
    <t>HRN U.M3.231   Bitum. traka s uloškom od staklenog voala</t>
  </si>
  <si>
    <t>HRN U.M3.224   Jednostrana obloženaaluminijska folija, uvjeti i kvaliteta</t>
  </si>
  <si>
    <t>HRN U.M3.230   Bitum. traka s uloškom od alum. folije</t>
  </si>
  <si>
    <t>HRN U.M3.240   Hidroiz. materijal na osnovu organskih rastvarača za hladni postupak</t>
  </si>
  <si>
    <t>HRN U.M3.242   Hidroiz. materijal na osnovu bitumenskih emulzija za hladni postupak</t>
  </si>
  <si>
    <t>HRN U.M3.244   Hidroiz. materijal za topli postupak</t>
  </si>
  <si>
    <t>HRN G.C8.520   Opće odredbe za ispitivanje folija</t>
  </si>
  <si>
    <t>Ukoliko se za izolaciju upotrebljava materijal koji ne odgovara navedenim propisima izvoditelj radova mora predočiti ateste i odrediti prema kojim su standardima izvršena ispitivanja.</t>
  </si>
  <si>
    <t>Kod izrade hidroizolacije treba se u potpunosti pridržavati uputstva proizvođača materijala, kako u pogledu pripreme podloge, svih faza rada, zaštite izvedene izolacije, te uvjeta rada (atmosferskih prilika, temperatura i sl.).</t>
  </si>
  <si>
    <t>Kod pripreme podloge za sve vrste izolacija potrebno je površinu zida ili poda dobro očistiti od svih nečistoća, prašine, krhotina i masnoća, a eventualne veće neravnine kod betonskih površina zapuniti mortom za izravnanje.</t>
  </si>
  <si>
    <t>Hidroizolacija ljepenkama i bitumenskim masama</t>
  </si>
  <si>
    <t>Svi preklopi traka ljepenke moraju biti min 10 cm i premazani vrućom bitumenskom masom. Ukoliko se u stavci troškovnika traži druga širina preklopa, ima se po tome postupiti. Spajanje vršiti zagrijavanjem pomoću plamenika. Ovisno o detalju pri polaganju izolacije uz zidove istu treba uzdići vertikalno 15-20 cm  što se ne plaća posebno, već je to dio izolacije.</t>
  </si>
  <si>
    <t>Kod polaganja bitumenskih masa za izolaciju iste treba zagrijati do propisane temperature, prema uputstvu proizvođača, te mora biti otporna na tu temperaturu ukoliko se u samoj stavci troškovnika, obzirom na klimatske prilike, ne traži veća temperatura otpornosti ili se primjenjuje druga izolacija sa drugim svojstvima. Prije polaganja hidroizolacije provjeriti kvalitetu podloge.</t>
  </si>
  <si>
    <r>
      <rPr>
        <b/>
        <sz val="10"/>
        <rFont val="Arial"/>
        <family val="2"/>
        <charset val="238"/>
      </rPr>
      <t>Hidroizolacija od sintetičke membrane</t>
    </r>
    <r>
      <rPr>
        <sz val="10"/>
        <rFont val="Arial"/>
        <family val="2"/>
        <charset val="238"/>
      </rPr>
      <t xml:space="preserve"> od PVC-a i TPO-a
Proizvođač kao Sika sa svojim sestrinskim tvrtkama Sarnafil, Trocal i Sucoflex. </t>
    </r>
  </si>
  <si>
    <t>Kod polaganja hidroizolacije PVC folijom  i (TPO prema DIN 16 726) potrebno je osigurati izvedbu svih slojeva prema uputstvu proizvođača. Za ravni tzv. obrnuti krov treba izvesti beton za pad na stropnoj konstrukciji s površinom koja mora biti ravna, suha, bez oštrih ispupčenja, brazgotina i gnijezda. Eventualne fuge u podlozi moraju biti zapunjene kitom, odnosno mortom za reprofiliranje i u istoj ravnini s podlogom.</t>
  </si>
  <si>
    <t xml:space="preserve">Hidroizolaciona traka izrađena je od PVC-a sa uloškom od staklenih vlakana. Trake se polažu na podlogu bez fiksiranja specijalnim postupkom varenja tako da se trake spajaju međusobno preklopima širine 7 cm + 5 cm zone ze zavarivanje sa svake strane. Preklopi, prethodno suhi i očišćeni od prašine i masnoće, obostrano i istovremeno se plosnatim kistom premazuju posebnom lakohlapljivom otopinom, koja ima nisku točku zapaljivosti. Zatim se laganim pritiskom ruke ili mekim valjkom preklopi pritisnu i tako spajaju. </t>
  </si>
  <si>
    <t xml:space="preserve">Moguće je također spajanje izvršiti plinskim plamenikom. Pri tome treba paziti da se ne prekorači dozvoljena temperatura varenja, kojom bi došlo do oštećenja izolacije, odnosno u slučaju preniske temperature varenja ne postiže se potrebna kvaliteta spoja. Minimalna širina vara je 5 cm. Nakon varenja potrebno je provjeriti nepropusnost spoja posebnim aparatom upuhivanjem zraka u eventualne pukotine, koje onda treba naknadno popraviti varenjem plamenikom. </t>
  </si>
  <si>
    <t>Sve spojeve izvesti sa originalnim komadima za prodore i uglove, te rubnim limovima istom metodom kao spajanje traka. Rubni lim je izrađen od obostrano pocinčanog čeličnog lima debljine 0,6 mm, koji je s jedne strane kaširan mekom hidroizolacijskom folijom debljine 0,8 mm.</t>
  </si>
  <si>
    <t xml:space="preserve">Na krovu koji ostaje izložen /vertikalna izolacija krovnih vijenaca, nadozida i sl. kao i sve horizontalne površine sa hidroizolacijskim završnim slojem/  izvodi se hidroizolacija trakama otpornim na UV zrake. </t>
  </si>
  <si>
    <t>To je izolacija od meke PVC folije ojačane sintetskim vlaknima, visoke otpornosti na temperaturna naprezanja. Polaže se mehaničkim pričvrščenjem prema uputi proizvođača s obradom spojeva i izvedbom detalja kao kod trake tip EXTRUPOL.</t>
  </si>
  <si>
    <t>Hidroizolacija treba odgovarati propisima DIN 16 735.</t>
  </si>
  <si>
    <t xml:space="preserve">Hidroizolacija premazom </t>
  </si>
  <si>
    <t>Hidroizolacijski premaz izrađen od dvokomponentnog sustava na bazi cementnog i sintetskog veziva. Priprema se prema uputstvu proizvođača, a nanosi se ravnom žlicom, prskanjem ili tvrdom četkom u 2 ili 3 sloja, svaki put u suprotnom smjeru u razmaku od 8 sati. Podloga na koju se nanosi mora biti čista od prašine i masnoća, a prije nanošenja mora se zasititi vlagom.</t>
  </si>
  <si>
    <t>Na spojevima vertikalnih i horizontalnih ploha potrebno je ugraditi traku za ojačanje od poliesterske mrežice, širine 10 cm, koja se utiskuje u premaz.</t>
  </si>
  <si>
    <t>* priprema podloge za izvedbu izolacije čišćenjem, prednamazima i sl.</t>
  </si>
  <si>
    <t>* sav rad, grijanje mase, premazi, krojenje traka i slično</t>
  </si>
  <si>
    <t>* sav materijal, izolacioni i spojni</t>
  </si>
  <si>
    <t>* sva pomagala pri radu te dovoz i odvoz istih</t>
  </si>
  <si>
    <t>* nadoknada eventualnih oštećenja drugim učesnicima u izgradnji,</t>
  </si>
  <si>
    <t>* čišćenje nakon izvedenog rada</t>
  </si>
  <si>
    <t>* atesti materijala.</t>
  </si>
  <si>
    <t xml:space="preserve">U jediničnoj cijeni pojedine stavke sadržan je sav rad i materijal (dobava i postava), zatim sva sredstva za rad i prijevoz i sve ostalo potrebno za konačnu izvedbu ovakve vrste radova. U jediničnoj cijeni sadržano je sve što je u opisu pojedine stavke troškovnika, te sve što je u tehničkom opisu, programu kontrole i osiguranja kvalitete, projektu (grafičkim i ostalim prilozima), kao i ostalim pratečim elaboratima." </t>
  </si>
  <si>
    <t>Opločenje zidova ili podova izvršiti će se prema opisu u pojedinoj stavci troškovniku i drugim dijelovima ove projektne dokumentacije iz prvorazrednog novog materijala u svemu prema tehničkim uvjetima za keramičarske radove i hrvatskim normama, primjenjujući važeće opće i posebne tehničke propise i norme, naročito:
Tehnički propis o građevnim proizvodima [nn 33/10; 87/10, 147/10, 81/11 i 100/11]
Pravilnik o teh. normativima za projektiranje i izvođenje završnih radova u građevinarstvu (S.L.   21/90)
Posebna uputstva proizvođača.</t>
  </si>
  <si>
    <t>Obračunava se isključivo gotova popločena/obložena površina, bez dodataka za škart. U jediničnu cijenu stavke uračunati sve potrebne alu rubne i dilatacijske lajsne te sav škart  i sve fazonske komade.
Sve podloge za polaganje podnih obloga potrebno je fino izravnati sa masom za izravavanje.
Radovi na polaganju podova mogu se izvoditi nakon što su provjereni svi potrebni uvjeti, kao što su kvaliteta podloge, vlažnost, temperatura u prostorijama, kao i svi ostali uvjeti koje traži izvođač pojedinih vrsta radova. Posebnu pažnju obratiti obradi spoja zida-sokla i opločenja poda - kitati trajnoelastičnim kitom (otpornim na kemikalije, klor i kiselinu) u boji kao masa za fugiranje, jednako obraditi i reške između dviju različitih podloga, te dilatacije na svakih cca 4x4 m, te obradu gornjeg ruba sokla fugir masom.</t>
  </si>
  <si>
    <t>Obračun izvršenih radova izvršiti će se prema jedinici mjera u troškovniku.
Jedinična cijena sadrži sav potreban materijal (fleksibilna, visokofleksibilna ili dvokomponentna ljepila)  i pribor, sav potreban rad (bez obzira na shemu polaganja), istovar, skladištenje, čuvanje, transport do gradilišta i na gradilištu, odvoz smeća (kartonskih kutija i sl.) na gradsku deponiju kao i sva sredstva zaštite na radu radnika na gradilištu.
Prije nabave podnih obloga na gradilište, potrebno je da izvođač radova predoči projektantu uzorke zbog odabiranja, te da provjeri sve potrebne količine.</t>
  </si>
  <si>
    <t>Pod keramičarskim radovima podrazumijeva se oblaganje keramičkim pločicama  (svih vrsta) zidova i podova. Za izvođenje ovih radova mora se upotrijebiti prvoklasan materijal koji u pogledu kvalitete mora odgovarati odredbama i propisima HRN.</t>
  </si>
  <si>
    <t>Sav vezni materijal, ljepila i zaptivni materijal mora biti u skladu s propisima HRN, izvođač je dužan pribaviti odgovarajuće ateste.
Ugradba keramičkih pločica vrši se ljepljenjem odgovarajućim ljepilom.
Površine (podovi, zidovi) opločene keramičkim pločicama moraju biti potpuno ravne, vertikalne (zidovi), bez ispupčenja s jednoličnim spojnicama.</t>
  </si>
  <si>
    <t xml:space="preserve"> Postava pločica fuga na fugu, prema dogovoru sa projektantom i nacrtu -shemi polaganja pločica. Prije početka postavljanja obavezno se sa projektantom trebaju odrediti elementi i smjerovi postave. Na mjestima gdje je potrebno   izvesti padove prema izljevima. Reške fugirati s ljepljivom, vodoodbojnom (dodati dodatak za vodonepropusnost), pigmentiranom masom za pod u boji prema odabiru projektanta. </t>
  </si>
  <si>
    <t>Sve dilatacije i rubove izvesti pomoću rubnih elemenata za keramiku primjerice Schlitter ili sl, uključeno u jediničnu cijenu. U cijenu uključeno i poravnavanje neravne podloge izravnavajućom masom. Posebnu pažnju obratiti obradi spoja zida i opločenja poda - kitati trajnoelastičnim kitom (otpornim na kemikalije klor i kiselinu) u boji kao masa za fugiranje, jednako obraditi i reške između dviju različitih podloga. Opći opis je sastavni dio stavki troškovnika.</t>
  </si>
  <si>
    <r>
      <t xml:space="preserve">Općenito:
U jediničnoj cijeni pojedine stavke sadržan je sav rad i materijal (dobava i postava), zatim sva sredstva za rad i prevoz., geodetsko vođenje i sve ostalo potrebno za konačnu izvedbu ovakve vrste radova. U jediničnoj cijeni sadržano je sve što je u opisu pojedine stavke troškovnika, te sve što je u tehničkom opisu, </t>
    </r>
    <r>
      <rPr>
        <u/>
        <sz val="9"/>
        <rFont val="Arial"/>
        <family val="2"/>
        <charset val="238"/>
      </rPr>
      <t>programu kontrole i osiguranja kvalitete</t>
    </r>
    <r>
      <rPr>
        <sz val="9"/>
        <rFont val="Arial"/>
        <family val="2"/>
        <charset val="238"/>
      </rPr>
      <t xml:space="preserve">, projektu (grafičkim i ostalim prilozima), kao i ostalim pratečim elaboratima. </t>
    </r>
  </si>
  <si>
    <t>U cijenu svake pojedine stavke uključeno:</t>
  </si>
  <si>
    <t>-dobava svog materijala, sav vanjski i unutrašnji transport do mjesta ugradbe.</t>
  </si>
  <si>
    <t>- sve potrebne kuke, spojna sredstva, kitovi, podložne trake bitumenske ljepenke i sl</t>
  </si>
  <si>
    <t>-sve radne platforme, pomične i nepomične skele za radove do visine jedne etaže (cca 3,0 m).</t>
  </si>
  <si>
    <t>- predviđen pocinčani plastificirani lim debljine 0,55 mm za sve stavke osim gdje je drukčije navedeno.</t>
  </si>
  <si>
    <t>Općenito:
U jediničnoj cijeni pojedine stavke sadržan je sav rad i materijal (dobava i postava), zatim sva sredstva za rad i prijevoz i sve ostalo potrebno za konačnu izvedbu ovakve vrste radova. U jediničnoj cijeni sadržano je sve što je u opisu pojedine stavke troškovnika, te sve što je u tehničkom opisu, programu kontrole i osiguranja kvalitete, projektu (grafičkim i ostalim prilozima), kao i ostalim pratečim elaboratima."      
Prije ugradnje dostaviti potrebne ateste za ploče, ovjesni materijal, te bandažu. Spojeve ploča potrebno je bandažirati bandažnom trakom. U cijenu izrade stropova, zidova, obloga i sl. potrebno je uračunati i izrezivanje otvora za rasvjetna tijela, rešetke, revizijske otvore, odsisne i istrujne rešetke, ventilatore i sl., kao i potrebnu skelu.      
U pogledu kvalitete,  odabira materijala tip i boju opreme, izvedbe  i obrade obavezna je konzultacija sa projektantom.  Izrada detalja spojeva i završna obrada površine prema tehničkim detaljima projekta, dokumentaciji proizvođača i obaveznom konzultacijom projektanta.</t>
  </si>
  <si>
    <t xml:space="preserve">Prije ugradnje dostaviti potrebne ateste za ploče, ovjesni materijal, te bandažu. Spojeve ploča potrebno je bandažirati bandažnom trakom. U cijenu uračunati i izrezivanje otvora za rasvjetna tijela, rešetke, revizione otvore i sl., kao i potrebnu skelu. U pogledu kvalitete,  odabira materijala tip i boju opreme, izvedbe  i obrade obavezna je konzultacija sa projektantom.  Izrada detalja spojeva i završna obrada površine prema tehničkim detaljima projekta, dokumentaciji proizvođača i obaveznom konzultacijom projektanta. </t>
  </si>
  <si>
    <t>U cijenu  izrade stropova, zidova, obloga i sl. potrebno je uračunati: potrebne razdjelne ili papirnate trake za spojeve, brtvene trake, kutne profile i ostali potrebni materijal po specifikaciji proizođač, potrebna ojačanja (šperploče ili sl.) na pozicijama vješanja namještaja, rasvjete, vodokotlića, umiovaonika, držača, galanterije, mješalica, sanitarnih elemenata, polica i dr., povlačenje akrilnog kita na svim spojevima različitih površina, na spoju stropova GK stropova sa zidovima, na spojevima s dovratnicima, oblogama i sl. Ojačanje mora biti od višeslojne vodootporne drvene ploče i zaštićeno od crvotočina.       
Sve izvedeno prema tehničkim detaljima projekta i uputama i dokumentaciji proizvođača, uključivo i završna obrada površine s bandažiranjem spojeva. Kvaliteta završne obrade zidova iza keramike i sl. obloge je Q1, a zidovi koji se bojaju je Q2, obrada Q4 nije obračunata u ovim stavkama već u stavkama gletanja svih površina (žbukanih i gipskartonskih). Zidove na  koje se lijepe keramičke pločice i sve prodore kroz zid treba premazati sa  impregnacijskim premazom Tiefengrund što treba uračunati u cijenu stavki.</t>
  </si>
  <si>
    <t>Sve radove izvesti prema opisu u stavkama troškovnika, i drugim dijelovima ove projektne dokumentacije po pravilima struke, primjenjivajući važeće propise i norme, naročito:
Materijal za izvedbu mora biti prvoklasan, atestiran i odgovarati tehničkim propisima i hrvatskim normama.
Radove izvoditi sa stručnim osobljem kvalificiranim za taj posao, a prema uputama projektanta i proizvođača.
Jedinična cijena uključuje  sav potreban materijal, rad, transport, sav pomoćni rad (čišćenje), potrebnu konstrukciju za ovješenje sa potrebnom antikorozivnom zaštitom, izvedbu svih opšava oko otvora, proboja, rubova, međusobnih spojeva, izvedbu lomova ploha, te sve potrebne radne skele i platforme, svo potrebno bandažiranje i gletanje.
Prije naručivanja izvođač je dužan dostaviti projektantu na uvid uzorke i dogovoriti radioničke nacrte i detalje izvođenja. 
Sve radove izvesti prema opisu u stavkama troškovnika, i drugim dijelovima ove projektne dokumentacije po pravilima struke, primjenjivajući važeće propise i norme, naročito:</t>
  </si>
  <si>
    <t>Pravilnik o teh. normativima za projektiranje i izvođenje završnih radova u građevinarstvu (S.L.   21/90)
Posebna uputstva proizvođača.
Tehnički propis o građevnim proizvodima [nn 33/10; 87/10, 147/10, 81/11 i 100/11]</t>
  </si>
  <si>
    <t>Prije početka radova izvođač je dužan provjeriti na gradnji sve mjere koje su mu potrebne  za njegov rad. 
Ustanove li se veće razlike koje bi utjecale na njegov rad prema datim nacrtima dužan je  o tome obavijestiti projektanta i nadzornog organa i zatražiti njihovo rješenje. U slučaju  da izvoditelj upotrijebi drugu vrstu materijala nego što je to propisano ili ako loše izvede  rad, dužan je na zahtijev nadzornog organa odstraniti nepropisno izvedeni materijali  zamijeniti ga propisanim.
Svako učvršćenje i povezivanje mora se izvesti tako da konstrukcije budu osigurane od  bilo kakovog pomicanja, te da pojedini dijelovi mogu nesmetano raditi kod promjene  temperature (dilatiranje).
Izvođač treba upotrijebiti materijal koji u svemu (vrsti, boji i kvaliteti) jednak uzorku što  ga odabere projektant od uzoraka predloženih po izvoditelju.</t>
  </si>
  <si>
    <t>U cijenu za svaku vrstu rada treba uključiti sav osnovni i pomoćni materijal, neminovne  odpatke, transport do gradilišta i na gradilištu, troškove izrade i uklanjanje svih nedostataka nastalih tijekom rada.
Izvođač obavlja svoje radove na gradilištu na vlastitu odgovornost i uz vlastiti rizik, tj.  dužan je pobrinuti se da ne dođe do slučajnog ili namjernog oštećenja dopremljenog  materijala ili izvedenih elemenata.
Ako bi došlo do bilo kakovog oštećenja i otuđenosti materijala ili gotovog rada, izvođač  je dužan sve tako nastale nedostatke odkloniti o svom trošku, s time da kasnije traži nadoknadu od onoga tko ih je prouzročio.</t>
  </si>
  <si>
    <t>Nabavljanje potrebnog materijala, osiguranje potrebnog broja radnika odgovarajuće  stručnosti, kao i organizaciju rada izvođač treba provesti tako da to bude u skladu sa  operativnim planom, te da krivicom izvođača ne dođe do zakašnjenja radova ili do  ometanja drugih izvođača na građevini.
Obračun se vrši po količini vidljive gk obloge, svi skokovi i rubovi se obračunavaju po razvijenoj širini gk obloge.</t>
  </si>
  <si>
    <t>Tehnički uvjeti za izvođenje keramičarskih radova HRN B.D1.300
Oblaganje keramičkim pločicama HRN B.D1.300
Cement mora odgovarati važećim standardima   HRN  B.C1.011-015, B.C8.020, B.C8.022, U.M2.010,U.M8.050, U.M2.100.</t>
  </si>
  <si>
    <t xml:space="preserve">Postava pločica fuga na fugu, prema dogovoru sa projektantom i nacrtu -shemi polaganja pločica. Prije početka postavljanja obavezno se sa projektantom trebaju odrediti elementi i smjerovi postave. Na mjestima gdje je potrebno   izvesti padove prema izljevima. Reške fugirati s ljepljivom, vodoodbojnom (dodati dodatak za vodonepropusnost), pigmentiranom masom za pod u boji prema odabiru projektanta. </t>
  </si>
  <si>
    <t>Kvaliteta pločica treba odgovarati važećim standardima:</t>
  </si>
  <si>
    <t>HRN B.D1.301, 310, 320, 322, 325, 330, 334, 335, 460</t>
  </si>
  <si>
    <t>HRN B.D8.001, 050, 060, 080, 090, 302, 307</t>
  </si>
  <si>
    <t>Nakon završenog polaganja pločica izvršiti fugiranje masom za fugiranje u boji po izboru projektanta.</t>
  </si>
  <si>
    <t>Prilikom davanja ponude izvođač je dužan dati uzorke pločica i mase za fugiranje. Za specijalnu vrstu pločica kao otporne na habanje, udar ili kiselo otporne, treba predočiti atest. Također masa za fugiranje kod kiselootpornih pločica treba biti kiselootporna!</t>
  </si>
  <si>
    <r>
      <t>Obračun opločenja vrši se po m</t>
    </r>
    <r>
      <rPr>
        <vertAlign val="superscript"/>
        <sz val="10"/>
        <rFont val="Arial"/>
        <family val="2"/>
        <charset val="238"/>
      </rPr>
      <t>2</t>
    </r>
    <r>
      <rPr>
        <sz val="10"/>
        <rFont val="Arial"/>
        <family val="2"/>
        <charset val="238"/>
      </rPr>
      <t xml:space="preserve"> razvijene površine opločenja ili po m' sokla.</t>
    </r>
  </si>
  <si>
    <t>Način izvedbe i ugradbe, preuzimanje i priprema podloge , te način obračuna u svemu prema postojećim normama za izvođenje završnih radova u građevinarstvu TU-IX.</t>
  </si>
  <si>
    <t xml:space="preserve"> - uzimanje mjera na gradnji,</t>
  </si>
  <si>
    <t xml:space="preserve"> - sav potreban materijal uključivo vezni,</t>
  </si>
  <si>
    <t xml:space="preserve"> - sav potreban rad uključivo alat i mašine,</t>
  </si>
  <si>
    <t xml:space="preserve"> - transportne troškove materijala,</t>
  </si>
  <si>
    <t xml:space="preserve"> - dovođenje struje, vode i plina od priključka na gradilištu do mjesta korištenja,</t>
  </si>
  <si>
    <t xml:space="preserve"> - davanje traženih uzoraka,</t>
  </si>
  <si>
    <t xml:space="preserve"> - zaštitu izvedenih radova,</t>
  </si>
  <si>
    <t xml:space="preserve"> - čišćenje izrađenih površina,</t>
  </si>
  <si>
    <t xml:space="preserve"> - odvoz otpadaka i šute nakon izvedenih radova,</t>
  </si>
  <si>
    <t xml:space="preserve"> - popravak manjih oštećenja i nečistoća na podlozi,</t>
  </si>
  <si>
    <t xml:space="preserve"> - poduzimanje mjera po HTZ i drugim postojećim propisima,</t>
  </si>
  <si>
    <t xml:space="preserve"> - popravak štete učinjene nepažnjom pri radu na svojim ili tuđim radovima,</t>
  </si>
  <si>
    <t xml:space="preserve"> - keramičku obradu raznih kutija i sl. elektr. instalacije na površinama koje se obrađuju.</t>
  </si>
  <si>
    <t>Ovi opći uvjeti se mijenjaju ili dopunjuju opisom pojedine stavke troškovnika.</t>
  </si>
  <si>
    <t>Sve pločice koje se ugrađuju moraju biti odobrene od projektanta.</t>
  </si>
  <si>
    <t>PODOPOLAGAČKI RADOVI</t>
  </si>
  <si>
    <t>U jediničnoj cijeni pojedine stavke sadržan je sav rad i materijal (dobava i postava), zatim sva sredstva za rad i prijevoz i sve ostalo potrebno za konačnu izvedbu ovakve vrste radova. U jediničnoj cijeni sadržano je sve što je u opisu pojedine stavke troškovnika, te sve što je u tehničkom opisu, programu kontrole i osiguranja kvalitete, projektu (grafičkim i ostalim prilozima), kao i ostalim pratečim elaboratima."</t>
  </si>
  <si>
    <t>Podopolagačke radove izvesti prema opisu u troškovniku i drugim dijelovima ove projektne dokumentacije , iz prvoklasnog materijala, u svemu prema tehničkim uvjetima za podopolagačke radove i hrvatskim normama, primjenjujući važeće opće i posebne tehničke propise i norme, naročito:
Tehnički propis o građevnim proizvodima [nn 33/10; 87/10, 147/10, 81/11 i 100/11]
Pravilnik o teh. normativima za projektiranje i izvođenje završnih radova u građevinarstvu (S.L.   21/90)
Posebna uputstva proizvođača.</t>
  </si>
  <si>
    <t>Ukoliko neka od podnih obloga nema standard proizvođač je dužan atestom potvrditi slijedeće karakteristike:
- dimenzije
- dimenzionalnu stabilnost 
- postojanost prema svjetlu
- zapaljivost
- klizavost
- provodljivost (električna i sl.)
- ujednačenost površina</t>
  </si>
  <si>
    <t>Obračunava se isključivo gotova razvijena površina, bez dodataka za škart. U jediničnu cijenu stavke uračunati sve potrebne završne, rubne i dilatacijske lajsne, sav škart i sve fazonske komade
Sve podloge za polaganje podnih obloga potrebno je fino izravnati sa masom za izravavanje.</t>
  </si>
  <si>
    <t>Radovi na polaganju podova mogu se izvoditi nakon što su provjereni svi potrebni uvjeti, kao što su kvaliteta podloge, vlažnost, temperatura u prostorijama, kao i svi ostali uvjeti koje traži izvođač pojedinih vrsta radova.
Obračun izvršenih radova izvršiti će se prema jedinici mjera u troškovniku.
Jedinična cijena sadrži sav potreban materijal i pribor, sav potreban rad, transport do gradilišta i na gradilištu, kao i sva sredstva zaštite na radu radnika na gradilištu.
Prije nabave podnih obloga na gradilište, potrebno je da izvođač radova predoči projektantu uzorke zbog odabiranja, te da provjeri sve potrebne količine.
Ukoliko Investitor naknadno odluči sam nabaviti materijal za parketni pod debljine manje od  opisanih troškovnikom, povećanje debljine estriha za razliku debljine parketa, neće se
kod obračuna estriha dodatno obračunavati.</t>
  </si>
  <si>
    <t>SOBOSLIKARSKI I LIČILAČKI RADOVI</t>
  </si>
  <si>
    <t xml:space="preserve">Izvođač je dužan sve radove izvoditi prema važećim tehničkim propisima za završne radove u građevinarstvu i HRN standardima. Upotrebljavani materijali moraju u pogledu kvalitete odgovarati propisima HRN.       
 Ukoliko u opisu radova nije izričito naveden neki određeni materijal, izvođač treba na vlastitu odgovornost odabrati odgovarajući materijal, ovisno o vrsti podloge, zahtjevima izvođenja i namjeni.  
 Prije početka radova treba provjeriti i ispravnost podloga, te o eventualnim nedostacima upoznati naručioca u pismenom obliku. Gotovi oličeni ili obojeni građevinski elementi moraju imati ujednačenu površinu, bez tragova četke ili valjka.      </t>
  </si>
  <si>
    <t xml:space="preserve">"Jedinična cijena sadrži:
- dobava osnovnog i pomoćnog materijala
- transport materijala do objekta sa prenosom do mjesta ugradbe
- priprema i miješanje boja
- čišćenje elemenata prije početka rada"      
  "- nanašanje osnovih, zaštitnih i dekorativnih premaza 
- zaštita ranije izvedenih dijelova objekta 
- poduzimanje mjera zaštite na radu, zaštite od požara i zaštite radova do momenta primopredaje
- čišćenje po završenom radu sa odvozom ostataka
 materijala i ambalaže
- davanje potrebnih uzoraka i izrada probnih premaza 
na zahtjev naručioca"      
- sve potrebne predradnje: kitanje manjih oštećenja i pukotina, brušenja, čišćenja, neutraliziranje, impregniranje, višestruko gletanje disperzivnim kitom.       
- boja za  pojedine elemente prema izboru projektanta.    
-sve radne platforme, pomične i nepomične skele za radove do visine jedne etaže (do 3,9 m) 
- izrada više uzoraka nazidovima prema zahtjevima i uputama projektanta (svaki barem 2x2m) u u više navrata te korekcija istih do konačnog odobrenja od strane projektanta 
</t>
  </si>
  <si>
    <t>Soboslikarsko-ličilačke radove izvesti prema opisu u stavkama troškovnika, i drugim dijelovima ove projektne dokumentacije po pravilima struke, primjenjivajući važeće propise i norme, naročito 
Tehnički propis o građevnim proizvodima [nn 33/10; 87/10, 147/10, 81/11 i 100/11]
Pravilnik o teh. normativima za projektiranje i izvođenje završnih radova u građevinarstvu (S.L.   21/90)
-HRN U.F1.012 tehnički uvjeti za izvođenje bojadisarskih radova
-HRN U.F1.013 tehnički uvjeti za izvođenje ličilačkih radova
-HRN U.F1.014 tehnički uvjeti za izvođenje tapetarskih radova
-HRN U.F1.010 tehnički uvjeti za izvođenje fasaderskih radova</t>
  </si>
  <si>
    <t>U cijenu radova uključen je i sav pomoćni rad i materijal, svi transporti, kao i sve potrebne skele, podesti i druga pomagala,  izrada probnih premaza na zahtjev naručioca, skidanje i ponovno vješanje prozorskih i vratnih krila, izrada uzoraka, pogonska energija, sredstva zaštite na radu i drugo te čišćenje po završenom radu sa odvozom ostataka materijala i ambalaže.
Obračun izvršenih radova izvršit će se po jedinici mjere pojedine stavke u troškovniku prema stvarno izvedenim količinama radova na gradilištu.
Ličenja postojećih ograda, stolarije i slično se obračunavaju po m2 površine množeno sa koeficjentom složenosti :</t>
  </si>
  <si>
    <t>i. Puna vrata sa dovratnikom             1,05
ii. Vrata sa rebrastom ispunom sa dovratnikom             1,25
iii. Ostakljena vrata sa dovratnikom   1,50
iv. Jednokrilni prozori sa doprozornikom          1,90
v. Višekrilni prozori sa doprozornikom             2,90
vi. Ograde od pletene žice   2,00
vii. Rešetkaste ograde            3,00
viii. Krovni i razni limovi           1,25
ix. Radijatori             2,00
x. Cijevi i ostale instalacije  1,05</t>
  </si>
  <si>
    <t>Opći uvjeti:
U jediničnoj cijeni pojedine stavke sadržan je sav rad i materijal (dobava i postava), zatim sva sredstva za rad i prevoz. i sve ostalo potrebno za konačnu izvedbu ovakve vrste radova. U jediničnoj cijeni sadržano je sve što je u opisu pojedine stavke troškovnika, te sve što je u tehničkom opisu, programu kontrole i osiguranja kvalitete, projektu (grafičkim i ostalim prilozima), kao i ostalim pratečim elaboratima.</t>
  </si>
  <si>
    <t>U jediničnoj cijeni pojedine stavke obuhvaćena je izrada radioničke dokumentacije,  radionička izrada, doprema, postava i montaža svih elemenata čelične konstrukcije, sva potrebna spojna sredstva (vijci, podložne pločice), sva potrebna varenja u radioni i na gradilištu, AKZ i PPZ zaštita, pomočna cjevna skela pri montaži, te sve navedeno u općem opisu."      
"Sve mjere uzimati na licu mjesta. 
U slučaju ne podudaranja konzultirati projektanta. 
Uzorak svih materijala i radionički nacrti (izrađeni od strane izvođača radova) moraju biti ovjeren od projektanta prije izrade ili montaže određene opreme."</t>
  </si>
  <si>
    <t xml:space="preserve">Čelična konstrukcija izvodi se prema Tehničkom propisu za čelične konstrukcije (NN 112/08, 125/10, 73/12 i 136/12). </t>
  </si>
  <si>
    <t>Kvaliteta materijala mora biti dokazana u skladu s normom  HRN C.BO.500/89 i normama s kojima je ova povezana ili jednakovrijednim normama. Spojna sredstva dokazuju se normom HRN M.B1.023/83 ili jednakovrijednom normom. Varovi moraju biti kvalitete dokazane po HRN. C.T3.035/87  ili jednakovrijednom normom.</t>
  </si>
  <si>
    <t>Svi radovi moraju se izvesti stručno i solidno u svemu prema ovjerenim radioničkim nacrtima koji su u skladu s izvedbenim projektom i detaljima, uz obaveznu kontrolu mjera na gradilištu prije izrade pojedinih stavaka ovog troškovnika</t>
  </si>
  <si>
    <t>Izvođač je obavezan po sklapanju ugovora, a prije početka proizvodnje, izraditi i dostaviti izvedbene (radioničke) nacrte i detalje te uzorke okova odnosno prospekte tipiziranih elemenata ovlaštenom inženjeru naručitelja na pregled istih i njihovo usklađivanje sa ostalim građevinskim i građevinsko-obrtničkim i instalaterskim radovima. Samo ovjereni/potpisani navedni nacrti smatrat će se podlogom za ugradnju na njima razrađenih elemenata čelične konstrukcije.</t>
  </si>
  <si>
    <t>Svi radovi moraju se izvoditi prema podacima iz projektne dokumentacije, u skladu sa zahtjevima važećih standarda i propisa, u skladu sa uzancama zanata u građevinarstvu i uputama ovlaštenog nadzornog inženjera naručitelja.</t>
  </si>
  <si>
    <t>Sastavni dio ponuđene svake jedinične cijene čini i antikorozivna zaštita. Izvođac je obvezan po ugovaranju radova izraditi projekt AKZ-a prema normi HRN.EN12944, ako vruče cincanje nije konkretnim opisom izričito traženo, te isti dostaviti na odobrenje projektantu, voditelju projekta i glavnom nadzornom inženjeru. Projekt AKZ-a mora sadržavati jednaka ili bolja rješenja za AKZ od onih opisanih u radovima za izvedbu novih dizala. Izvedba AKZ-a prema odobrenom projektu sadržana je u jediničnoj cijeni svake stavke bravarskih radova.Izvođač je obvezan garantirati za primjenjeni sustav AKZ-a Investitoru u periodu od deset godina od dana primopredaje objekta</t>
  </si>
  <si>
    <t>Jedinična cijena treba obuhvatiti:</t>
  </si>
  <si>
    <t xml:space="preserve">sav materijal, dobavu, izradu i dopremu alata, mehanizaciju i uskladištenje, odnosno dobavu i ugradnju kompletnog gotovog elementa, </t>
  </si>
  <si>
    <t>sve pripremne i međufaze rada potrebne za korektno dovršenje stavke prema pravilima  struke i važećim propisima bez obzira da li je sve to napomenuto u pojedinoj stavci,</t>
  </si>
  <si>
    <t>detaljne izmjere na licu mjesta, predočenje uzoraka materijala,</t>
  </si>
  <si>
    <t>izradu radioničke i montažne dokumentacije u skladu sa stat. računom i ovjeru od strane ovlaštenog inženjera naručitelja.</t>
  </si>
  <si>
    <t>razradu detalja u fazi izvođenja</t>
  </si>
  <si>
    <t>uredno izvedene međusobne spojeve pojedinih stavaka unutar ove grupe radova ili raznovrsnih grupa radova</t>
  </si>
  <si>
    <t>sav potreban okov, spojni i pričvrsni materijal</t>
  </si>
  <si>
    <t>sve potrebne brtve i opšavni elementi do pune gotovosti</t>
  </si>
  <si>
    <t>sve varove fino izbrusiti</t>
  </si>
  <si>
    <t>antikorozivnu zaštitu i završnu obradu u tonu prema RAL-u</t>
  </si>
  <si>
    <t>troškove radne snage za kompletan rad opisan u troškovniku</t>
  </si>
  <si>
    <t>sve horizontalne i vertikalne transporte do mjesta montaže</t>
  </si>
  <si>
    <t xml:space="preserve">potrebnu radnu skelu </t>
  </si>
  <si>
    <t>čišćenje nakon završetka radova</t>
  </si>
  <si>
    <t>svu štetu kao i troškove popravka kao posljedica nepažnje u toku izvedbe</t>
  </si>
  <si>
    <t>troškove zaštite na radu</t>
  </si>
  <si>
    <t>svu geodetsku kontrolu</t>
  </si>
  <si>
    <t>troškove atesta</t>
  </si>
  <si>
    <t>Materijal za izradu skela mora biti potpuno ispravan. Odgovorna osoba dužna je izvršiti pregled materijala prije ugradbe. Skele moraju biti izvedene po mjerama i na način označen u statičkom računu i crtežima za skele. Izvedene skele moraju biti sposobne podnijeti  predviđeno opterećenje, moraju biti stabilne, otporne i ukrućene da se ne bi izvile, povile, prevrnule ili popustile u ma kom pravcu. IZVOĐAČ JE O SVOME TROŠKU DUŽAN NAPRAVITI PROJEKT SKELE SA STATIČKIM PRORAČUNOM, isto ukalkulirati u jediničnu cijenu</t>
  </si>
  <si>
    <t>Skele moraju biti izvedene tako da se mogu skinuti lako, bez potresa i oštećenja konstrukcije koju podupiru ili uz koju su izvedene.</t>
  </si>
  <si>
    <t>Lake pokretne, lake nepokretne i konzolne skele obračunavaju se po m2 horizontalne projekcije skele.</t>
  </si>
  <si>
    <t>Prilaz na skele (trepne) obračunava se po m2 mjereno po visini.</t>
  </si>
  <si>
    <t>Zaštitne oplate na skelama obračunavaju se po m2  razvijene površine oplate.</t>
  </si>
  <si>
    <t>Fasadne skele obračunavaju se po m2 vertikalne projekcije skele mjereno po vanjskom r</t>
  </si>
  <si>
    <t>Nosive skele obračunavaju se po m3 zapremnine skele, mjereno po vanjskim konturama skele.</t>
  </si>
  <si>
    <t>Zaštitne ograde ukalkulirane u jedinične cijene stavki</t>
  </si>
  <si>
    <t>Obračun fasaderskih radova vrši se po m2 izvedenenog fasadnog sustava. Špalete, niše i podgledi se obračunavaju kako slijedi:</t>
  </si>
  <si>
    <t>Otvori veličine do 3,0 m2 ne odbijaju se i njihove se uložine ne obračunavaju
Kod otvora veličine 3,0 - 5,0 m2 odbija se površina preko 3,0 m2, a uložine se ne obračunavaju posebno
Kod otvora veličine preko 5,0 m2 odbija se površina preko 3,0 m2, a uložine se obračunavaju posebno
Ako su uložine šire od 20 cm onda se višak preko 20 cm obračunava posebno po m2.</t>
  </si>
  <si>
    <t>Fasadne površine, bilo da su obrađene umjetnim kamenom, plemenitom žbukom, plastičnom žbukom, fasadnom bojom s otapalima ili na bilo koji drugi način, obračunavaju se po m2, s tim što će se svi elementi na fasadi (udubine, istake, trake, vijenci, prozorske klupčice, brisoleji, međuprozorski stupci, grede, pilastri, utori i slično), bez obzira radi li se ručno ili kalupom, obračunavati u m i pretvarati u m2, na slijedeći način:</t>
  </si>
  <si>
    <t>Razvijene površine do 12 cm, za 1,00 m računa se 0,35 m2
Razvijene površine od 12 do 18 cm, za 1,00 m računa se 0,50 m2
Razvijene površine od 18 do 25 cm, za 1,00 m računa se 0,75 m2
Razvijene površine od 25 do 50 cm, za 1,00 m računa se 1,00 m2
Razvijene površine od 50 do 75 cm, za 1,00 m računa se 1,25 m2
Razvijene površine od 75 do 100 cm, za 1,00 m računa se 1,50 m2
Razvijene površine od 100 do 125 cm, za 1,00 m računa se 1,75 m2
Razvijene površine od 125 do 150 cm, za 1,00 m računa se 2,00 m2
Utori razvijene širine do 5 cm, za 1,00 m računa se 0,25 m2</t>
  </si>
  <si>
    <t>NAPOMENA :  Izvedba svih radova strogo prema uputama proizvođača upotrebljenih materijala, uključivo sve potrebne predradnje, grundiranja podloge i sl. Jediničnim cijenama stavki obuhvatiti sve tipske i ostale profile potrebne za izvedbu (rubovi špaleta uz fasadne otvore ("slijepi okviri"), sokl, uglovi, vodilice, dilatacijski profili, okapnice i sl). Izvedba na način da su profili maksimalno skriveni (nevidljiva izvedba).</t>
  </si>
  <si>
    <t>Obavezna izmjera na licu mjesta.</t>
  </si>
  <si>
    <t>Ponuđač je dužan nuditi solidan i ispravan rad, na temelju shema i troškovnika, pa se neće uzeti u obzir naknadno pozivanje na eventualno nerazumjevanje ili manjkavosti opisa ili nacrta. Davanjem ponude ponuđač usvaja u cjelosti ove uvjete.</t>
  </si>
  <si>
    <t>Ponuđač nudi gotov stolarski element:</t>
  </si>
  <si>
    <t>- izrada radioničke dokumentacije (sheme,detalji) te dostava projektantu na odobrenje</t>
  </si>
  <si>
    <t>- provjera dimenzija na gradilištu</t>
  </si>
  <si>
    <t>-izrada u radionici s dostavom na gradilište i svim potrebnim materijalom i prvoklasnom  izvedbom,</t>
  </si>
  <si>
    <t>-kompletna  montaža i ugradba na gradilištu,</t>
  </si>
  <si>
    <t>-sve horizontalne i vertikalne transporte do mjesta ugradnje,</t>
  </si>
  <si>
    <t>-eventualno potrebnu radnu skelu s postavom i skidanjem (izuzima se fasadna skela),ukalkulirana u jediničnu cijenu</t>
  </si>
  <si>
    <t>-ostakljenje, vrsta stakla, naznačena u pojedinoj stavci, s kitanjem silikonskim kitom,</t>
  </si>
  <si>
    <t>-završna obrada kako je u pojedinoj stavci označeno,</t>
  </si>
  <si>
    <t>-okov prvoklasan za fukcionalnu upotrebu,</t>
  </si>
  <si>
    <t>-čišćenje prostorija i okoliša nakon završetka radova, svu štetu i troškove poravka kao posljedicu nepažnje u toku izvedbe,</t>
  </si>
  <si>
    <t>-troškove zaštite na radu.</t>
  </si>
  <si>
    <t>MATERIJALI
Izvoditelj preuzima na sebe obvezu provjere nosivosti aluminijskih fasadnih elemenata i dimenzioniranja aluminijskih profila prema pravilima struke i estetskim zahtjevima projekta. Izvoditelj je dužan dostaviti ateste i/ili certifikate za ugrađene serije profila (elemenata), okova, brtvi, spojnih elemenata i sl. čime jamči kvalitetu materijala i radova.</t>
  </si>
  <si>
    <t>Konstrukcija mora zadovoljiti statičkim zahtjevima. Dimenzije i debljinu materijala mora izabrati ponuđač (ukoliko nije drugačije zahtjevano). Prema potrebi mora se priložiti dokumentacija o nosivosti materijala. Djelujuća opterećenja moraju se sigurnosno prenostiti na građevinsku konstrukciju. Za preuzimanje opterećenja potrebno je zadovoljiti važeće standarde.</t>
  </si>
  <si>
    <t>Sav upotrebljeni materijal za stolarske elemente koji se liče trebaju biti najbolje kvalitete koja postoji na domaćem tržištu, a treba odgovarati propisima HRN-i.</t>
  </si>
  <si>
    <t>Kvaliteta materijala za izradu unutrašnjih vrata, dovratnika i krila od obrađenih dasaka, šper ploča, lesonit ploča, iverice i panela prema HRN D.E1.011 i HRN D.E1.012</t>
  </si>
  <si>
    <t>Drvo ne smije imati pogreške koje potječu od kukaca, kao što su bušotine i crvotočine. Drvo treba biti ravno rašteno s pravilnim godovima, bez pukotina, smolastih kvrga i smoljnjača, te mehaničkih oštečenja. Drvo mora biti odležano i suho, za prozore i vrata koje se liče može sadržavati 13 - 15 % vlage.</t>
  </si>
  <si>
    <t>IZVEDBA I OBRADA
Prije pristupa izradi stolarije izvođač je obavezan prekontrolirati količine i zidarske veličine otvora na gradilištu. Radioničke nacrte izrađuje izvođač stolarskih radova, te dostavlja na usaglašavanje projektantu. Izvođač je dužan s rukovodiocem gradilišta definirati redoslijed izrade i isporuke stolarskih elemenata.</t>
  </si>
  <si>
    <t>Svi stolarski elementi isporučuju se na gradilištu kao gotov finalni proizvod, osim onog dijela stolarije koji se liči na gradilištu.</t>
  </si>
  <si>
    <t>Sva stolarija kod dostave mora biti zaštićena, dok se finalno obrađeni proizvodi zaštićuju i nakon ugradbe od nenamjernog oštećenja, a što je sadržano u jediničnoj cijeni.</t>
  </si>
  <si>
    <t>Svi dovratnici prije mokre ugradbe moraju biti zaštićeni ljepenkom ili PVC folijom prema zidu i to sa svih ugradbenih strana.KOD IZRADE KUPAONSKIH VRATA OBAVEZNO UZETI U OBZIR ZAŠTITU VRATA I DOVRATNIKA OD VODE isto potrebno dodatno impregnirati epoxy smolama i nakon ugradnje zabrtviti te samim time onemogučiti doticaje sa vodom</t>
  </si>
  <si>
    <t>U cijenu ulazi gotov finalni ugrađeni proizvod, s ličenjem i ostakljenjem, komplet sa svim opšavima i okovom.</t>
  </si>
  <si>
    <t>U jediničnu cijenu stavki izvođač je dužan ukalkulirati obradu oko stolarskih elemenata,te investitoru predati gotov proizvod</t>
  </si>
  <si>
    <t>OKIVANJE</t>
  </si>
  <si>
    <t>Izvođač radova obavezan je dobaviti, montirati, te u cijenu ukalkulirati:</t>
  </si>
  <si>
    <t>standardni okov od bijelog metala dimenzioniran prema veličini otvora, za besprijekornu upotrebu pojedinog stolarskog elementa, bez obzira da li je u pojedinim stavkama shema posebno sve iskazano,</t>
  </si>
  <si>
    <t>sve željezne, aluminijske i gumene profile pojedinog stolarskog elementa,</t>
  </si>
  <si>
    <t>U jediničnu cijenu stavki kliznih vrata koja klize u zid od gipskartonskih ploča izvođač je dužan ukalkulirati kompletan materijal,pomoćni materijal i rad.uključivo i metalnu kazetu do potpunog dovršetka posla.Naknadni traženi troškovi neće biti uzeti u obzir.</t>
  </si>
  <si>
    <t>svi željezni dijelovi koji se ugrađuju na stolarskim elementima moraju prethodno biti anitikorozivno zaštićeni ili pocinčani, a sva nova vezna sredstva (čavli, vijci, moždanici i sl.) za elemente koji se liče su prema propisima HRN-i.</t>
  </si>
  <si>
    <t xml:space="preserve">VELIČINE
Izvoditelj radova dužan je prije pocetka rada provjeriti sve mjere na gradilištu za svaki pojedini element.
Potrebno je usuglasiti sve izvedbene detalje kao i boje profila i vrstu okova s projektantom ili ovlaštenom osobom. </t>
  </si>
  <si>
    <t>OPĆE NAPOMENE UZ SPECIFIKACIJE STROJARSKIH INSTALACIJA</t>
  </si>
  <si>
    <t>U jediničnim cijenama svih navedenih stavki specifikacija, prilikom izrade ponude (nuđenje izvedbe instalacija) moraju biti sadržani i obuhvaćeni ukupni troškovi opreme i uređaja, ukupni troškovi materijala i rada za potpuno dovršenje cjelokupnog posla uključujući:</t>
  </si>
  <si>
    <t>sve potrebne prateće građevinske i (sva “štemanja”, prodori za cjevnu instalaciju, uključivo s završnom građevinskom obradom i sl.) elektroinstalaterske radove (spajanje uređaja na izvedene elektroinstalacije i sl.)</t>
  </si>
  <si>
    <t>izradu potrebne prateće radioničke dokumentacije,</t>
  </si>
  <si>
    <t>prateća ispitivanja (tlačne, funkcionalne probe i sl.) s izradom</t>
  </si>
  <si>
    <t>pismenog izvješća,</t>
  </si>
  <si>
    <t>puštanje u probni pogon,</t>
  </si>
  <si>
    <t>podešavanje radnih parametara,</t>
  </si>
  <si>
    <t>puštanje u funkcijski-trajni rad,</t>
  </si>
  <si>
    <t>izradu primopredajne dokumentacije,</t>
  </si>
  <si>
    <t>izradu projekta izvedenog stanja,</t>
  </si>
  <si>
    <t>kao i ostale radove koji nisu posebno iskazani specifikacijama, a potrebni su za potpunu i urednu izvedbu projektiranih instalacija, njihovu funkcionalnost, pogonsku gotovost i primopredaju korisniku kao npr. uputstva za rukovanje i održavanje, izradu natpisnih ploèica i oznaka, pribavljanje potrebne dokumentacije za uporabnu dozvolu i sl.</t>
  </si>
  <si>
    <t>Ponuditelji su obvezni prije podnošenja ponude temeljito pregledati građevinu i projektnu dokumentaciju, te procjeniti relevantne činjenice koje utječu na cijenu, kvalitetu i rok završetka radova, budući se naknadni prigovori i zahtjevi za povećanje cijene radi nepoznavanja ili nedovoljnog poznavanja građevine i projektne dokumentacije neće razmatrati.</t>
  </si>
  <si>
    <t>Prateća čišćenja prostora tijekom izvedbe radova, kao i obuka osoblja korisnika u rukovanju instalacijom do konačne - službene primopredaje investitoru odnosno krajnjem korisniku, moraju biti uključena u ponudbenu cijenu.</t>
  </si>
  <si>
    <t>U troškovima opreme i uređaja, podrazumijeva se njihova nabavna cijena (uključivo s carinom i porezima), transpotrni troškovi, svi potrebni prijenosi, utovari i istovari, uskladištenje i čuvanje, sve fco. montirano, prema projektnoj dokumentaciji, odnosno u skladu s predmetnim općim napomenama.</t>
  </si>
  <si>
    <t>U troškovima materijala, podrazumijeva se nabavna cijena kako primarnog, tako i kompletnog pomoćnog spojnog - potrošnog materijala, uključivo sa svim potrebnim prijenosima, utovarima i istovarima, uskladištenjem i čuvanjem.</t>
  </si>
  <si>
    <t>Za sve izvedene radove, ugrađene materijale i opremu, potrebno je u skladu s propisima ishodovati dokaze o kakvoći (atestna dokumentacija i sl.), koji se bez posebne naknade daju na uvid nadzornom inženjeru, a prilikom primopredaje građevine uruèuju investitoru, odnosno krajnjem korisniku.</t>
  </si>
  <si>
    <t>U ponudbenim cjenama mora biti obuhvaćen sav rad, glavni i pomoćni, kao i prateći građevinski radovi na izvedbi prodora te završne obrade istih, uporaba lakih pokretnih skela, sva potrebna podupiranja, sav unutrašnji transport te potrebna zaštita izvedenih radova.</t>
  </si>
  <si>
    <t>Prije početka izvedbe izvoditelj radova dužan je u skladu s važećim propisima osigurati gradilište.</t>
  </si>
  <si>
    <t>EL</t>
  </si>
  <si>
    <t>SVEUKUPNO SANITARNI ČVOR 10</t>
  </si>
  <si>
    <t>D.1</t>
  </si>
  <si>
    <t>GRAĐEVINSKI RADOVI</t>
  </si>
  <si>
    <t>D1.1</t>
  </si>
  <si>
    <t>Iskop kanala za polaganje cijevi za glavni niskonaponski i TK razvod. Kanal se izvodi sa ravnim odsjecanjem stranica i poravnanjem dna kanala s točnošću +- 3,0 cm u terenu III-V ktg. Obračun po m³ kompletnog iskopa.: D/Š/V=65x0,8x0,8 m</t>
  </si>
  <si>
    <t>D1.2</t>
  </si>
  <si>
    <t>Dobava i ugradnja betonskog zdenca kao ili jednako vrijedno: MZD 2/150 kN dimenzija: 102x92x72</t>
  </si>
  <si>
    <t>D1.3</t>
  </si>
  <si>
    <t>Dobava i razastiranje pijeska u kanale, prije (10 cm) i poslije (10 cm) polaganja cijevi. Ukupna debljina sloja pijeska iznosi cca.20 cm. Obračun po m³.</t>
  </si>
  <si>
    <t>D1.4</t>
  </si>
  <si>
    <t>Dobava i ugradnja PEHD cijevi promjera 110mm</t>
  </si>
  <si>
    <t>D1.5</t>
  </si>
  <si>
    <t>Dobava i ugradnja PEHD cijevi promjera 75mm</t>
  </si>
  <si>
    <t>D1.6</t>
  </si>
  <si>
    <t>Dobava i polaganje trake FeZn 25x4mm</t>
  </si>
  <si>
    <t>D1.7</t>
  </si>
  <si>
    <t>Dobava i polaganje trake upozorenja - "POZOR ENERGETSKI KABEL". Traka upozorenja polaže se na cca.30 cm ispod kote okolnog terena.</t>
  </si>
  <si>
    <t>D1.8</t>
  </si>
  <si>
    <t>Zatrpavanje kanala nakon polaganja cijevi za glavnog niskonaponskog, TK ravoda i pijeska materijalom iz iskopa uz nabijanje u slojevima od cca.30 cm (lakim mehaničkim nabijačem). U stavku obračunati utovar i odvoz viška materijala na gradsku deponiju, udaljenu do 10 km.
Obračun po m³ u sraslom stanju.</t>
  </si>
  <si>
    <t>D1.9</t>
  </si>
  <si>
    <t>Iskop kanala za polaganje cijevi za napajanje ambijentalne rasvjete. Kanal se izvodi sa ravnim odsjecanjem stranica i poravnanjem dna kanala s točnošću +- 3,0 cm u terenu III-V ktg. Obračun po m³ kompletnog iskopa.: D/Š/V=30x0,4x0,6 m</t>
  </si>
  <si>
    <t>D1.10</t>
  </si>
  <si>
    <t>Dobava i ugradnja PVC zdenca 0,3x0,3x0,3</t>
  </si>
  <si>
    <t>D1.11</t>
  </si>
  <si>
    <t>Dobava i ugradnja PEHD cijevi promjera 32mm</t>
  </si>
  <si>
    <t>D1.12</t>
  </si>
  <si>
    <t>D1.13</t>
  </si>
  <si>
    <t xml:space="preserve">UKUPNO GRAĐEVINSKI RADOVI </t>
  </si>
  <si>
    <t>D.2</t>
  </si>
  <si>
    <t>GLAVNI ELEKTROENERGETSKI RAZVOD</t>
  </si>
  <si>
    <t>D.2.1</t>
  </si>
  <si>
    <t xml:space="preserve">Dobava, uvlačenje i spajanje elektroenergetskog kabela tipa: 
PP00-A 4x95mm2.
</t>
  </si>
  <si>
    <t>D.2.2</t>
  </si>
  <si>
    <t>Zamjena postojeće rastavne sklopke odvoda za SČ10 u SSRO4/9
NV osigurač vel. 00, 160A/400V AC
NV rastavna sklopka vel.00|160A, 3P, M8, stez.70mm²,na ploču</t>
  </si>
  <si>
    <t>1</t>
  </si>
  <si>
    <t>D.2.3</t>
  </si>
  <si>
    <t xml:space="preserve">Dobava, uvlačenje i spajanje elektroenergetskog kabela tipa:  
PP00 4x16mm2.
</t>
  </si>
  <si>
    <t>D.2.4</t>
  </si>
  <si>
    <t>Dobava i postavljanje trake za uzemljenje u kabelski rov FeZn 25x4mm.</t>
  </si>
  <si>
    <t>D.2.5</t>
  </si>
  <si>
    <t>D.2.5.1</t>
  </si>
  <si>
    <t>Prekidač 3P 125A, Ir=0.7..1xIn, Im=2000A, 36kA
(EasyPact 3P CVS250F TM200D)
#kao Schneider Electric LV525332</t>
  </si>
  <si>
    <t>D.2.5.2</t>
  </si>
  <si>
    <t>Nadnaponski okidač (CVS) 230VAC
#kao Schneider Electric LV429387</t>
  </si>
  <si>
    <t>D.2.5.3</t>
  </si>
  <si>
    <t>NV osigurač vel. 00, 160A/400V AC</t>
  </si>
  <si>
    <t>6</t>
  </si>
  <si>
    <t>D.2.5.4</t>
  </si>
  <si>
    <t>NV rastavna sklopka vel.00|160A, 3P, M8, stez.70mm²,na ploču</t>
  </si>
  <si>
    <t>2</t>
  </si>
  <si>
    <t>D.2.5.5</t>
  </si>
  <si>
    <t>Zaštitni prekidač, C karakteristika, 63A, 3-polni, 10kA</t>
  </si>
  <si>
    <t>D.2.5.6</t>
  </si>
  <si>
    <t>Zaštitni prekidač, B karakteristika, 16A, 1-polni, 10kA</t>
  </si>
  <si>
    <t>36</t>
  </si>
  <si>
    <t>D.2.5.7</t>
  </si>
  <si>
    <t>Zaštitni prekidač, B karakteristika, 10A, 1-polni, 10kA</t>
  </si>
  <si>
    <t>84</t>
  </si>
  <si>
    <t>D.2.5.8</t>
  </si>
  <si>
    <t>FID sklopka AMPARO, 25-4-003/A (puls), 10kA</t>
  </si>
  <si>
    <t>15</t>
  </si>
  <si>
    <t>D.2.5.9</t>
  </si>
  <si>
    <t>Odvodnik prenapona COMBTECkl.B/C TNS 275/12.5kA</t>
  </si>
  <si>
    <t>D.2.5.10</t>
  </si>
  <si>
    <t>Instalacijski sklopnik 25A | 4 N/O | 230VAC</t>
  </si>
  <si>
    <t>5</t>
  </si>
  <si>
    <t>D.2.5.11</t>
  </si>
  <si>
    <t>Vremenski relej, multifunkcijski, 12-240VAC/DC, 1 C/O, 8A</t>
  </si>
  <si>
    <t>3</t>
  </si>
  <si>
    <t>D.2.5.12</t>
  </si>
  <si>
    <t>Svjetlosna sklopka, analogna, 2-2.000lx, 1 N/O, 16A/250V</t>
  </si>
  <si>
    <t>D.2.5.13</t>
  </si>
  <si>
    <t>Redna stezaljka (vijčani priključak) 4mm²/2.5mm²/1.5mm²</t>
  </si>
  <si>
    <t>kompl.</t>
  </si>
  <si>
    <t>D.2.6</t>
  </si>
  <si>
    <t>UKUPNO GLAVNI ELEKTROENERGETSKI RAZVOD</t>
  </si>
  <si>
    <t>D.3</t>
  </si>
  <si>
    <t>ELEKTRIČNE INSTALACIJE SNAGE I RASVJETE</t>
  </si>
  <si>
    <t>D.3.1</t>
  </si>
  <si>
    <t>Dobava i ugradnja pocinčanih žičanih kabelskih polica s integriranim spojnicama dimenzija 240x12 cm. Održavati razmak nosača sukladno preporuci proizvođača.</t>
  </si>
  <si>
    <t>90</t>
  </si>
  <si>
    <t>D.3.2</t>
  </si>
  <si>
    <t>Dobava i ugradnja instalacijskog kabela: NYM 3x1,5 mm2</t>
  </si>
  <si>
    <t>1350</t>
  </si>
  <si>
    <t>D.3.3</t>
  </si>
  <si>
    <t>Dobava i ugradnja instalacijskog kabela: NYM 3x2,5 mm2</t>
  </si>
  <si>
    <t>1650</t>
  </si>
  <si>
    <t>D.3.4</t>
  </si>
  <si>
    <t>Dobava i ugradnja instalacijskog kabela: NYM 3x4 mm2</t>
  </si>
  <si>
    <t>250</t>
  </si>
  <si>
    <t>D.3.5</t>
  </si>
  <si>
    <t>Dobava i ugradnja instalacijskog kabela: NYM 3x6 mm2</t>
  </si>
  <si>
    <t>80</t>
  </si>
  <si>
    <t>D.3.6</t>
  </si>
  <si>
    <t>Dobava i ugradnja instalacijskog kabela: NYM 5x1,5 mm2</t>
  </si>
  <si>
    <t>150</t>
  </si>
  <si>
    <t>D.3.7</t>
  </si>
  <si>
    <t>Dobava i ugradnja instalacijskog kabela: H03VV-F 2x0,75mm2</t>
  </si>
  <si>
    <t>320</t>
  </si>
  <si>
    <t>D.3.8</t>
  </si>
  <si>
    <t>Dobava i ugradnja instalacijskog kabela: H05VV-F 3x1,5mm2</t>
  </si>
  <si>
    <t>D.3.9</t>
  </si>
  <si>
    <t>Dobava i ugradnja instalacijskog kabela: NYY 3x1,5mm2</t>
  </si>
  <si>
    <t>200</t>
  </si>
  <si>
    <t>D.3.10</t>
  </si>
  <si>
    <t>Dobava i ugradnja instalacijskog kabela: P/F 6 mm2</t>
  </si>
  <si>
    <t>100</t>
  </si>
  <si>
    <t>D.3.11</t>
  </si>
  <si>
    <t>Dobava i ugradnja instalacijskog kabela: P/F 10 mm2</t>
  </si>
  <si>
    <t>D.3.12</t>
  </si>
  <si>
    <t>Dobava i ugradnja instalacijske fleksibilne cijevi CSP16</t>
  </si>
  <si>
    <t>D.3.13</t>
  </si>
  <si>
    <t>Dobava i ugradnja instalacijske fleksibilne cijevi CSP20</t>
  </si>
  <si>
    <t>230</t>
  </si>
  <si>
    <t>D.3.14</t>
  </si>
  <si>
    <t>Dobava i ugradnja instalacijske fleksibilne cijevi CSP32</t>
  </si>
  <si>
    <t>120</t>
  </si>
  <si>
    <t>D.3.15</t>
  </si>
  <si>
    <t>Dobava i ugradnja pravokutne PVC kutije za šuplje zidove, 2 modula - 2M</t>
  </si>
  <si>
    <t>22</t>
  </si>
  <si>
    <t>D.3.16</t>
  </si>
  <si>
    <t>Dobava i ugradnja pravokutne PVC kutije za šuplje zidove, 3 modula - 3M</t>
  </si>
  <si>
    <t>32</t>
  </si>
  <si>
    <t>D.3.17</t>
  </si>
  <si>
    <t>Dobava i ugradnja pravokutne PVC kutije za šuplje zidove, , 4 modula - 4M</t>
  </si>
  <si>
    <t>D.3.18</t>
  </si>
  <si>
    <t>Dobava i ugradnja pravokutne PVC kutije za šuplje zidove, , 7 modula - 7M</t>
  </si>
  <si>
    <t>D.3.19</t>
  </si>
  <si>
    <t>Isklopno tipkalo, 230V, IP55</t>
  </si>
  <si>
    <t>a/dobava</t>
  </si>
  <si>
    <t>b/ preuzimanje od isporučitelja, skadištenje, lokalni transport, ugradnja, spajanje i puštanje u rad sa svim montažnim naterijalom do pune funkcije</t>
  </si>
  <si>
    <t>D.3.20</t>
  </si>
  <si>
    <t>Dobava, isporuka i ugradnja garniture 1M, koja se sastoji od sljedećih elemenata:
NOSAČ S NOŽICAMA 1/2M - nosač 1/2M s nožicama
OKVIR LINE 1/2M PW - dekorativni okvir  1/2M kao: TEM LINE BOJA: AKRIL</t>
  </si>
  <si>
    <t>8</t>
  </si>
  <si>
    <t>D.3.21</t>
  </si>
  <si>
    <t>Dobava, isporuka i ugradnja garniture 2M, koja se sastoji od sljedećih elemenata:
NOSAČ S NOŽICAMA 2M - nosač 2M s nožicama
OKVIR LINE 2M PW - dekorativni okvir  2M kao: TEM LINE BOJA: AKRIL</t>
  </si>
  <si>
    <t>14</t>
  </si>
  <si>
    <t>D.3.22</t>
  </si>
  <si>
    <t>Dobava, isporuka i ugradnja garniture 3M, koja se sastoji od sljedećih elemenata:
NOSAČ S NOŽICAMA 3M - nosač 3M s nožicama
OKVIR LINE 3M PW - dekorativni okvir  3M kao: TEM LINE BOJA: AKRIL</t>
  </si>
  <si>
    <t>D.3.23</t>
  </si>
  <si>
    <t>Dobava, isporuka i ugradnja garniture 4M, koja se sastoji od sljedećih elemenata:
NOSAČ S NOŽICAMA 4M - nosač 4M s nožicama
OKVIR LINE 4M PW - dekorativni okvir  4M kao: TEM LINE BOJA: AKRIL</t>
  </si>
  <si>
    <t>D.3.24</t>
  </si>
  <si>
    <t>Dobava, isporuka i ugradnja garniture 7M, koja se sastoji od sljedećih elemenata:
NOSAČ S NOŽICAMA 7M - nosač 7M s nožicama
OKVIR LINE 7M PW - dekorativni okvir  7M kao: TEM LINE BOJA: AKRIL</t>
  </si>
  <si>
    <t>D.3.25</t>
  </si>
  <si>
    <t xml:space="preserve">Jednopolni prekidač 10A, modularne izvedbe (1M) kao ili jednako vrijedno TEM LINE boja AKRIL:
</t>
  </si>
  <si>
    <t>35</t>
  </si>
  <si>
    <t>D.3.26</t>
  </si>
  <si>
    <t xml:space="preserve">Jednopolni prekidač 10A (IP55), modularne izvedbe (1M) kao ili jednako vrijedno TEM LINE boja AKRIL:
</t>
  </si>
  <si>
    <t>D.3.27</t>
  </si>
  <si>
    <t xml:space="preserve">Tipkalo 10A, modularne izvedbe (1M) kao ili jednako vrijedno TEM LINE boja AKRIL:
</t>
  </si>
  <si>
    <t>4</t>
  </si>
  <si>
    <t>D.3.28</t>
  </si>
  <si>
    <t xml:space="preserve">Šuko utičnica s poklopcem 16A (IP44), modularne izvedbe (2M) kao ili jednako vrijedno TEM LINE boja AKRIL:
</t>
  </si>
  <si>
    <t>45</t>
  </si>
  <si>
    <t>D.3.29</t>
  </si>
  <si>
    <t xml:space="preserve">Šuko utičnica s poklopcem 16A (IP55), modularne izvedbe (2M) kao ili jednako vrijedno TEM LINE boja AKRIL:
</t>
  </si>
  <si>
    <t>D.3.30</t>
  </si>
  <si>
    <t xml:space="preserve">SOS invalid WC sustav kao ili jednakovrijedno HUST
</t>
  </si>
  <si>
    <t>D.3.31</t>
  </si>
  <si>
    <t>66</t>
  </si>
  <si>
    <t>D.3.32</t>
  </si>
  <si>
    <t>34</t>
  </si>
  <si>
    <t>D.3.33</t>
  </si>
  <si>
    <t>9</t>
  </si>
  <si>
    <t>D.3.34</t>
  </si>
  <si>
    <t>38</t>
  </si>
  <si>
    <t>D.3.35</t>
  </si>
  <si>
    <t>D.3.36</t>
  </si>
  <si>
    <t>D.3.37</t>
  </si>
  <si>
    <t>29</t>
  </si>
  <si>
    <t>D.3.38</t>
  </si>
  <si>
    <t>D.3.39</t>
  </si>
  <si>
    <t>D.3.40</t>
  </si>
  <si>
    <t>D.3.41</t>
  </si>
  <si>
    <t>D.3.42</t>
  </si>
  <si>
    <t>D.3.44</t>
  </si>
  <si>
    <t>D.3.45</t>
  </si>
  <si>
    <t>D.3.46</t>
  </si>
  <si>
    <t>D.3.47</t>
  </si>
  <si>
    <t>D.3.48</t>
  </si>
  <si>
    <t xml:space="preserve">Usluga programiranja sistema, izlaska na teren, inženjering i tehnički suport pri izvođenju DALI elektroinstalacija, puštanje u rad i obuka korisnika. </t>
  </si>
  <si>
    <t>D.3.49</t>
  </si>
  <si>
    <t>Izvedba brtvljenja prodora između požarnih sektora minimalne požarne otpornosti EI90.</t>
  </si>
  <si>
    <t>D.3.50</t>
  </si>
  <si>
    <t>Montaža i spajanje sušila za ruke i fena</t>
  </si>
  <si>
    <t>UKUPNO ELEKTRIČNE INSTALACIJE SNAGE I RASVJETE</t>
  </si>
  <si>
    <t>D.4</t>
  </si>
  <si>
    <t>UPRAVLJANJE I NADZOR RADA TOPLINSKE STANICE</t>
  </si>
  <si>
    <t>D.4.1</t>
  </si>
  <si>
    <t>Ormar automatike sanitarnog čvora
+RO-SČ10 - oprema (dobava i isporuka):</t>
  </si>
  <si>
    <t>D.4.1.1</t>
  </si>
  <si>
    <t>Metalni modularni ormar 2000x1600x400 (HxWxD /mm) IP55 s pločom, dvoja vrata, samostojeći.
#kao Schneider Electric NSYSF2016402DP</t>
  </si>
  <si>
    <t>D.4.1.2</t>
  </si>
  <si>
    <t>Uvodna ploča 1600x400.
#kao Schneider Electric NSYEC1641</t>
  </si>
  <si>
    <t>D.4.1.3</t>
  </si>
  <si>
    <t>Postolje (prednje/zadnje) 200x1600, 2kom.
#kao Schneider Electric NSYSPF16200</t>
  </si>
  <si>
    <t>D.4.1.4</t>
  </si>
  <si>
    <t>Postolje (bočno) 200x400, 2kom.
#kao Schneider Electric NSYSPS4200</t>
  </si>
  <si>
    <t>D.4.1.5</t>
  </si>
  <si>
    <t>Draži/nosači (transport) okasti s maticom, 4kom.
#kao Schneider Electric NSYSFEB</t>
  </si>
  <si>
    <t>D.4.1.6</t>
  </si>
  <si>
    <t>Džep A4 za dokumentaciju
#kao Schneider Electric NSYDPA4D22</t>
  </si>
  <si>
    <t>D.4.1.7</t>
  </si>
  <si>
    <t>Nužni isklop, NC+NO, ugradnja na vrata
#kao Schneider Electric XB4BS8445</t>
  </si>
  <si>
    <t>D.4.1.8</t>
  </si>
  <si>
    <t>Ventilacijska rešetka 125x125
#kao Schneider Electric NSYCAG125LPF</t>
  </si>
  <si>
    <t>D.4.1.9</t>
  </si>
  <si>
    <t>Ventilator 85m3, 17W, 125x125
#kao Schneider Electric NSYCVF85M230PF</t>
  </si>
  <si>
    <t>D.4.1.10</t>
  </si>
  <si>
    <t>Grijač za ormar 55W
#kao Schneider Electric NSYCR55WU2</t>
  </si>
  <si>
    <t>D.4.1.11</t>
  </si>
  <si>
    <t>Termostat za hlađenje, NO 10A
#kao Schneider Electric NSYCCOTHO</t>
  </si>
  <si>
    <t>D.4.1.12</t>
  </si>
  <si>
    <t>Higrostat (odvlaživanje grijačem), 2NO 5A
#kao Schneider Electric NSYCCOHY230VID</t>
  </si>
  <si>
    <t>D.4.1.13</t>
  </si>
  <si>
    <t>Utičnica 16A 230VAC/50Hz, DIN nosač
#kao Schneider Electric A9A15310</t>
  </si>
  <si>
    <t>D.4.1.14</t>
  </si>
  <si>
    <t>Prekidač 3P 40A, Ir=0.7..1xIn, Im=500A, 25kA
(EasyPact 3P CVS100B TM40D)
#kao Schneider Electric LV510303</t>
  </si>
  <si>
    <t>D.4.1.15</t>
  </si>
  <si>
    <t>Pomoćni preklopni kontakt (CVS), NO/NC
#kao Schneider Electric 29450</t>
  </si>
  <si>
    <t>D.4.1.16</t>
  </si>
  <si>
    <t>Izolacijske pregrade priključka prekidača (6 kom.)
#kao Schneider Electric LV429329</t>
  </si>
  <si>
    <t>D.4.1.17</t>
  </si>
  <si>
    <t>Izolacijske podloške priključka prekidača (2 kom.)
#kao Schneider Electric LV429330</t>
  </si>
  <si>
    <t>D.4.1.18</t>
  </si>
  <si>
    <t>Sklopnik 3P 65A, 24V DC, NO+NC
#kao Schneider Electric LC1D65ABD</t>
  </si>
  <si>
    <t>D.4.1.19</t>
  </si>
  <si>
    <t>Dioda sklopnika (LC1D) 24..250V DC
#kao Schneider Electric LAD4D3U</t>
  </si>
  <si>
    <t>D.4.1.20</t>
  </si>
  <si>
    <t>RCD 2P 25A 30mA
#kao Schneider Electric A9R41225</t>
  </si>
  <si>
    <t>D.4.1.21</t>
  </si>
  <si>
    <t>Automatski prekidač 3P B63A
#kao Schneider Electric A9F73363</t>
  </si>
  <si>
    <t>D.4.1.22</t>
  </si>
  <si>
    <t>Automatski prekidač 3P C6A
#kao Schneider Electric A9F74306</t>
  </si>
  <si>
    <t>D.4.1.23</t>
  </si>
  <si>
    <t>Automatski prekidač 2P D4A
#kao Schneider Electric A9F75204</t>
  </si>
  <si>
    <t>D.4.1.24</t>
  </si>
  <si>
    <t>Automatski prekidač 2P D2A
#kao Schneider Electric A9F75202</t>
  </si>
  <si>
    <t>D.4.1.25</t>
  </si>
  <si>
    <t>Automatski prekidač 1P C10A
#kao Schneider Electric A9F74110</t>
  </si>
  <si>
    <t>D.4.1.26</t>
  </si>
  <si>
    <t>Automatski prekidač 1P C6A
#kao Schneider Electric A9F74106</t>
  </si>
  <si>
    <t>D.4.1.27</t>
  </si>
  <si>
    <t>Automatski prekidač 1P C4A
#kao Schneider Electric A9F74104</t>
  </si>
  <si>
    <t>D.4.1.28</t>
  </si>
  <si>
    <t>Automatski prekidač 1P C3A
#kao Schneider Electric A9F74103</t>
  </si>
  <si>
    <t>D.4.1.29</t>
  </si>
  <si>
    <t>Automatski prekidač 1P C2A
#kao Schneider Electric A9F74102</t>
  </si>
  <si>
    <t>D.4.1.30</t>
  </si>
  <si>
    <t>Automatski prekidač 1P C1A
#kao Schneider Electric A9F74101</t>
  </si>
  <si>
    <t>D.4.1.31</t>
  </si>
  <si>
    <t>Automatski prekidač 1P C0.5A
#kao Schneider Electric A9F74170</t>
  </si>
  <si>
    <t>0</t>
  </si>
  <si>
    <t>D.4.1.32</t>
  </si>
  <si>
    <t>Pomoćni kontakt auto. prekidača 1CO 6A
#kao Schneider Electric A9A26924</t>
  </si>
  <si>
    <t>13</t>
  </si>
  <si>
    <t>D.4.1.33</t>
  </si>
  <si>
    <t>Preklopka 2P 1-0-2, ugradnja na vrata
#kao Schneider Electric K1D002ULH</t>
  </si>
  <si>
    <t>10</t>
  </si>
  <si>
    <t>D.4.1.34</t>
  </si>
  <si>
    <t>Relej 24VDC 2CO 12A (SE tip RXM)
#kao Schneider Electric RXM2AB1BD</t>
  </si>
  <si>
    <t>D.4.1.35</t>
  </si>
  <si>
    <t>Diodni modul releja 24VDC (SE tip RXM)
#kao Schneider Electric RXM040W</t>
  </si>
  <si>
    <t>D.4.1.36</t>
  </si>
  <si>
    <t>Relej 230VAC 2CO 12A (SE tip RXM)
#kao Schneider Electric RXM2AB1P7</t>
  </si>
  <si>
    <t>D.4.1.37</t>
  </si>
  <si>
    <t>RC modul releja 230V AC (SE tip RXM)
#kao Schneider Electric RXM041FU7</t>
  </si>
  <si>
    <t>D.4.1.38</t>
  </si>
  <si>
    <t>Podnožje releja 2/4 CO 10A (SE tip RXM)
#kao Schneider Electric RXZE2S114M</t>
  </si>
  <si>
    <t>11</t>
  </si>
  <si>
    <t>D.4.1.39</t>
  </si>
  <si>
    <t>Zadržna opruga
#kao Schneider Electric RXZ400</t>
  </si>
  <si>
    <t>D.4.1.40</t>
  </si>
  <si>
    <t>Trafo 230V..400V/24V AC, 63VA
#kao Schneider Electric ABL6TS06B</t>
  </si>
  <si>
    <t>D.4.1.41</t>
  </si>
  <si>
    <t>Mjerni instrument električnih veličina, BACnet MS/TP.
Mjerenje napona (faznog 3 x 100..277V AC, linijskog 3 x 173..480V AC), struje (indirektno /5A ili /1A), snage, faktora snage te električne energije i frekvencije. Integrirano RS485 sučelje s BACnet MS/TP protokolom, digitalni ulaz (1x), digitalni izlaz (1x). Napajanje 100..240V AC. Monokromatski displej. Ugradnja na DIN nosač.
#kao Schneider Electric A9MEM3265</t>
  </si>
  <si>
    <t>D.4.1.42</t>
  </si>
  <si>
    <t>Mjerni strujni transformator 200A/5A, class 0.5.
#kao Schneider Electric METSECT5MA020</t>
  </si>
  <si>
    <t>D.4.1.43</t>
  </si>
  <si>
    <t>Izvor napajanja 230/24V DC 10A
# kao: MeanWell NDR-240-24</t>
  </si>
  <si>
    <t>D.4.1.44</t>
  </si>
  <si>
    <t>Ethernet preklopnik 5 ulaza RJ45, 10/100 Mbit/s,
auto-crossing, auto-negotiation, auto-polarity. Napajanje
12...24V DC. Temperatura 0...60°C, IP30.
#kao Hirschmann SPIDER-SL-20-05T</t>
  </si>
  <si>
    <t>D.4.1.45</t>
  </si>
  <si>
    <t>Prenaponska zaštita za RS485 (Modbus RTU ili BACnet MS/TP), (TTC-6P-3-HF-F-M-12DCPT-I).
#kao Phoenix Contact 2906796</t>
  </si>
  <si>
    <t>D.4.1.46</t>
  </si>
  <si>
    <t>Prenaponska zaštita za M-BUS, (PT-IQ-1X2-48DC-UT).
#kao Phoenix Contact 2800978</t>
  </si>
  <si>
    <t>D.4.1.47</t>
  </si>
  <si>
    <t>Prenaponska zaštita za ethernet, Cat6, RJ45 (DT-LAN-CAT.6+) 
#kao Phoenix Contact 2881007</t>
  </si>
  <si>
    <t>D.4.1.48</t>
  </si>
  <si>
    <t>Operatorski panel, 10.1” zaslon osjetljiv na dodir (multi-touch color display):
HTML5 vizualizacijsko sučelje rezolucije 1280x800, adaptivno osvjetljenje.
Ethernet 1xRJ45 Gigabit, 1xCO (signalizacija).
Procesor Intel® Atom™ Quad Core 1.44GHz, memorija 2GB, eMMC 32GB, RTC (Real Time Clock). 
Napajanje 24V AC/DC (2A), ugradnja na vrata upravljačkog ormara.
#kao DISTECH CONTROLS HORYZON-C10</t>
  </si>
  <si>
    <t>D.4.1.49</t>
  </si>
  <si>
    <t>Integracijski kontroler (kompaktni IoT server):
Procesor TI AM3352 1000MHz ARM® Cortex™-A8, micro SD kartica 4GB, 2GB korisničkih podataka. Napajanje 24VAC/VDC.
Sat realnog vremena, bez baterije, “secure boot”.
Worldwide WiFi (antena), Wi-Fi klijent ili pristupna točka, mogućnost rada kao DHCP server. USB tip A (backup/restore), 2xRS485 port (odabir bias/terminacija), 2xRJ45 Ethernet port 100Mb.
Niagara 4 platforma. Podrška za 500 točaka.
Uključena inicijalna 18-mjesečna podrška za nadogradnje. Podržani protokoli BACNet MS/TP I IP, Modbus RTU I TCP/IP, LON, KNX/IP, oBIX/REST. Opcijski driveri za SMS.
HTML web vizualizacija.
Podrška za daljinsko ažuriranje sistemskog i aplikativnog software-a i certifikata.
Lokalna arhiva do 15 dana ovisno o uzorkovanju.
Sinkronizacija lokalnih arhiva sa centralnim nadzornim sustavom.
Podrška za Java 8 korisničke podprograme.
Podrška za kriptiranu komunikaciju među kontrolerima i prema nadzornom sustavu koristeći TLS protokol.
#kao DISTECH CONTROLS EC-BOS-8(500 Points)+18MonthSMA-INIT</t>
  </si>
  <si>
    <t>D.4.1.50</t>
  </si>
  <si>
    <t>Ulazno/izlazni modul, RS485 multidrop, 34 točke:
16 x univerzalni ulaz (0-10V, 0-20mA, suhi kontakt, 0-100kΩ, Typ3 termistor),
10 x digitalni izlaz, relej 0.5A 24V AC/DC,
8 x analogni izlaz 0-10V.
Mogućnost distribuirane instalacije do 1200m.
Napajane 24V AC/DC.
#kao DISTECH CONTROLS IO-R-34</t>
  </si>
  <si>
    <t>D.4.1.51</t>
  </si>
  <si>
    <t>Sučelje s 2 izolirana RS485 porta (odabir bias/terminacija) i podrškom za BACnet MS/TP i Modbus RTU, LED dijagnostika.
# kao: DISTECH CONTROLS EC-NPB8-2X-485</t>
  </si>
  <si>
    <t>D.4.1.52</t>
  </si>
  <si>
    <t>Sučelje s DB9 portom i podrškom za RS232 komunikaciju.
# kao: DISTECH CONTROLS EC-NPB8-232</t>
  </si>
  <si>
    <t>D.4.1.53</t>
  </si>
  <si>
    <t>M-BUS master-konverter M-BUS/RS232C za ukupno 20 M-BUS žičanih uređaja. Napajanje 24V DC.
#kao Relay PW20</t>
  </si>
  <si>
    <t>D.4.1.54</t>
  </si>
  <si>
    <t>Isporuka gotovog ormara, utovar, prijevoz i istovar na adresi objekta.
Lokacija AC Camping Umag.</t>
  </si>
  <si>
    <t>Programiranje, integracija i aplikacija integracijskog kontrolera obuhvaćaju:
- automatiku strojarnice/toplinske podstanice (aktuatori i osjetnici),
- integraciju paketnih jedinica (dizalica topline, plinski kotao),
- prikupljanje podataka sa mjerača (vodomjer, kalorimteri i mjerač električnih veličina).
Aplikacijski software za integracijski kontroler obuhvaća programsku logiku, vizualizaciju, trendiranje, alarmiranje i analitiku te izvoz podataka prema prethodno potvrđenoj specifikaciji.
Radioničko parametriranje uređaja, ispitivanje komunikacije, ispitivanje signala.
Simulacija i test rada svih funkcija uključivo sa vizualizacijom i pripadajućim funkcijama.
Izrada korisničkih uputa (uputa za upotrebu).</t>
  </si>
  <si>
    <t>Izrada elektrotehničkog projekta izvedenog stanja s uključenim svim izmjenama nastalim prilikom izvođenja radova.
(Izvođač radova, električar, dužan je isporučiti uredne i precizno unešene izmjene nastale na licu mjesta i to isključivo u tiskanom ili digitalnom obliku.)</t>
  </si>
  <si>
    <t>D.4.3</t>
  </si>
  <si>
    <t>Elementi automatike sanitarnog čvora u strojarnici (polju) - dobava i isporuka:</t>
  </si>
  <si>
    <t>D.4.3.1</t>
  </si>
  <si>
    <t>Uronski osjetnik temperature, duljina 100mm, 10K3A1 (Type II) s košuljicom.
#kao DISTECH CONTROLS TS-DI-100 + TS-HVADS100</t>
  </si>
  <si>
    <t>D.4.3.2</t>
  </si>
  <si>
    <t>Uronski osjetnik temperature, duljina 200mm, 10K3A1 (Type II) s košuljicom.
#kao DISTECH CONTROLS TS-DI-200 + TS-HVADS200</t>
  </si>
  <si>
    <t>D.4.3.3</t>
  </si>
  <si>
    <t>Osjetnik vanjske temperature, 10K3A1 (Type II), IP65.
#kao DISTECH CONTROLS TS-O</t>
  </si>
  <si>
    <t>D.4.3.4</t>
  </si>
  <si>
    <t>D.4.4</t>
  </si>
  <si>
    <t>D.4.4.1</t>
  </si>
  <si>
    <t>Strojarska ugradnja košuljice uronskog osjetnika temperature 100mm, uključujući ugradnju osjetnika u košuljicu.</t>
  </si>
  <si>
    <t>D.4.4.2</t>
  </si>
  <si>
    <t>Strojarska ugradnja košuljice uronskog osjetnika temperature 200mm, uključujući ugradnju osjetnika u košuljicu.</t>
  </si>
  <si>
    <t>D.4.4.3</t>
  </si>
  <si>
    <t>Strojarska ugradnja vodomjera DN80, prirubnički spoj.</t>
  </si>
  <si>
    <t>Elektrotehnički radovi i usluge</t>
  </si>
  <si>
    <t>D.4.5</t>
  </si>
  <si>
    <t>D.4.5.1</t>
  </si>
  <si>
    <t>Kabel FG16OR16 5x25mm2.</t>
  </si>
  <si>
    <t>30</t>
  </si>
  <si>
    <t>D.4.5.2</t>
  </si>
  <si>
    <t>Kabel FG16OR16 5x10mm2.</t>
  </si>
  <si>
    <t>D.4.5.3</t>
  </si>
  <si>
    <t>Kabel FG16OR16 3x2.5mm2.</t>
  </si>
  <si>
    <t>D.4.5.4</t>
  </si>
  <si>
    <t>Kabel FG16OR16 3x1.5mm2.</t>
  </si>
  <si>
    <t>D.4.5.5</t>
  </si>
  <si>
    <t>Kabel YSLY 4x1mm2.</t>
  </si>
  <si>
    <t>160</t>
  </si>
  <si>
    <t>D.4.5.6</t>
  </si>
  <si>
    <t>Kabel YSLCY 4x1mm2.</t>
  </si>
  <si>
    <t>D.4.5.7</t>
  </si>
  <si>
    <t>Kabel LiYCY 2x0.75mm2.</t>
  </si>
  <si>
    <t>170</t>
  </si>
  <si>
    <t>D.4.5.8</t>
  </si>
  <si>
    <t>Kabel JY(St)Y 2x2x0.8.</t>
  </si>
  <si>
    <t>D.4.5.9</t>
  </si>
  <si>
    <t>Kabel Cat. 6 S/FTP</t>
  </si>
  <si>
    <t>D.4.5.10</t>
  </si>
  <si>
    <t>Metalni perforirani kabelski kanal 400x60, Fe-Zn, s poklopcem.
Uračunati nosač kanalice, 1kom./2m, pregrade za razdvajanje signalnih i energetskih kabela, elemente za skretanje i križanje te sav vijčani i ostali sitni materijal.</t>
  </si>
  <si>
    <t>D.4.5.11</t>
  </si>
  <si>
    <t>Metalni perforirani kabelski kanal 200x60, Fe-Zn, s poklopcem.
Uračunati nosač kanalice, 1kom./2m, pregrade za razdvajanje signalnih i energetskih kabela, elemente za skretanje i križanje te sav vijčani i ostali sitni materijal.</t>
  </si>
  <si>
    <t>D.4.5.12</t>
  </si>
  <si>
    <t>Metalni perforirani kabelski kanal 100x60, Fe-Zn, s poklopcem.
Uračunati nosač kanalice, 1kom./2m, elemente za skretanje i križanje te sav vijčani i ostali sitni materijal.</t>
  </si>
  <si>
    <t>D.4.5.13</t>
  </si>
  <si>
    <t xml:space="preserve">Zaštitne krute i savitljive (Guaina) PVC cijevi za nadžbuknu i vanjsku ugradnju Ø25, IP 65. Stavka uključuje elemente za spajanje i nošenje. </t>
  </si>
  <si>
    <t>D.4.5.14</t>
  </si>
  <si>
    <t xml:space="preserve">Podžbukna savitljiva PVC cijev Ø20. Stavka uključuje probijanje prodora i izradu utora u zidu/podu/stropu, a zatvaranje prodora i utora je dio završnih građevinskih radova. </t>
  </si>
  <si>
    <t>D.4.5.15</t>
  </si>
  <si>
    <t>Savitljiva rebrasta zaštitna PEHD cijev za zatrpavanje u rov s dvostrukim plaštom (glatka s unutrašnje strane)  i žicom za provlačenje, nazivni promjer (vanjski) Ø 50. Stavka uključuje probijanje prodora i izradu utora u zidu/podu/stropu, a zatvaranje prodora i utora kao i svi zemljani radovi te asfaltiranje su dio građevinskih radova.</t>
  </si>
  <si>
    <t>D.4.6</t>
  </si>
  <si>
    <t>D.4.6.1</t>
  </si>
  <si>
    <t>Spajanje napojnog kabela FG16OR16 5x25mm2 na oba kraja.</t>
  </si>
  <si>
    <t>D.4.6.2</t>
  </si>
  <si>
    <t>Spajanje napojnog kabela FG16OR16 5x10mm2 na oba kraja.</t>
  </si>
  <si>
    <t>D.4.6.3</t>
  </si>
  <si>
    <t>Spajanje napojnog kabela FG16OR16 3x2.5mm2 na oba kraja.</t>
  </si>
  <si>
    <t>D.4.6.4</t>
  </si>
  <si>
    <t>Spajanje napojnog kabela FG16OR16 3x1.5mm2 na oba kraja.</t>
  </si>
  <si>
    <t>D.4.6.5</t>
  </si>
  <si>
    <t>Spajanje signalnog kabela YSLY 4x1mm2 na oba kraja.</t>
  </si>
  <si>
    <t>D.4.6.6</t>
  </si>
  <si>
    <t>Spajanje signalnog oklopljenog kabela YSLCY 4x1mm2 na oba kraja.</t>
  </si>
  <si>
    <t>D.4.6.7</t>
  </si>
  <si>
    <t>Spajanje signalnog oklopljenog kabela LiYCY 2x0.75mm2 na oba kraja.</t>
  </si>
  <si>
    <t>D.4.6.8</t>
  </si>
  <si>
    <t>Spajanje komunikacijskog kabela BACnet MS/TP i Modbus RTU čvorove. “Daisy-chain” topologija (spajanje oba kraja).</t>
  </si>
  <si>
    <t>D.4.6.9</t>
  </si>
  <si>
    <t>Spajanje kabela Cat. 6 S/FTP ethernet mreže na oba kraja, uključujući dobavu, isporuku i ugradnju (para) RJ45 konektora.</t>
  </si>
  <si>
    <t>D.4.7</t>
  </si>
  <si>
    <t>Ostali električarski radovi I usluge</t>
  </si>
  <si>
    <t>D.4.7.1</t>
  </si>
  <si>
    <t>Pozicioniranje i ugradnja samostojećeg ormara sastavljenog od više polja ukupne širine 2400mm, visine 2200mm s podnožjem, dubine 400mm.</t>
  </si>
  <si>
    <t>D.4.7.2</t>
  </si>
  <si>
    <t>Ugradnja osjetnika vanjske temperature na zid.</t>
  </si>
  <si>
    <t>D.4.7.3</t>
  </si>
  <si>
    <t>Ugradnja M-BUS adaptera na zid.</t>
  </si>
  <si>
    <t>D.4.7.4</t>
  </si>
  <si>
    <t>Ispitivanja, mjerenja i primopredaja elektro radova u svemu prema tehničkim propisima za niskonaponske električne instalacije, kao i izrada potrebne dokumentacije za tehnički pregled.</t>
  </si>
  <si>
    <t>D.4.7.5</t>
  </si>
  <si>
    <t>Automatičarski radovi i usluge</t>
  </si>
  <si>
    <t>D.4.8</t>
  </si>
  <si>
    <t>Puštanje u rad:</t>
  </si>
  <si>
    <t>D.4.8.1</t>
  </si>
  <si>
    <t>D.4.8.2</t>
  </si>
  <si>
    <t>Parametriranje M-BUS čvorova (adresiranje i konfiguriranje mjernih omjera plinomjera). Provjera komunikacije i validacija podataka.</t>
  </si>
  <si>
    <t>D.4.8.3</t>
  </si>
  <si>
    <t>Parametriranje BACnetMS/TP (adresiranje i konfiguriranje vodomjera). Provjera komunikacije i validacija podataka.</t>
  </si>
  <si>
    <t>D.4.8.4</t>
  </si>
  <si>
    <t>Obuka korisnika (jednokratno).</t>
  </si>
  <si>
    <t>D.4.9</t>
  </si>
  <si>
    <t>Integracija čvora u CNUS sanitarnih čvorova</t>
  </si>
  <si>
    <t>D.4.9.1</t>
  </si>
  <si>
    <t xml:space="preserve">Uspostava i provjera sigurne komunikacije prema nadzornom software-u integracijskog CNUS-a (virtualne točke), indeksiranje u SystemDB, integracija u centralni “provisioning” sustav, po potrebi konfiguracija SSO-a. Ovisno o protokolu prihvat točaka i povijesnih podataka u sustav. 
Izrada dashboarda i vizualizacije te konfiguriranje analitike i reporta u integracijskom CNUS-u. Provjera funkcija aplikacije.
</t>
  </si>
  <si>
    <t>D.5</t>
  </si>
  <si>
    <t>OZVUČENJE</t>
  </si>
  <si>
    <t>D.5.1</t>
  </si>
  <si>
    <t>Komunikacijski ormar 19” 9U
Zidni kom. ormar DW, bočne stranice, 600x500x495, 19", 9U, čelična konstrukcija, staklena vrata s bravicom, ventilacijski otvori na vrhu, odvojive bočne stranice, nosivost 30kg, težina max: 20,3kg</t>
  </si>
  <si>
    <t>D.5.1.1</t>
  </si>
  <si>
    <t>Polica 19" dubina 350mm</t>
  </si>
  <si>
    <t>D.5.1.2</t>
  </si>
  <si>
    <t>Naponska letva 7xSchuko, prek. prenap.</t>
  </si>
  <si>
    <t>D.5.2</t>
  </si>
  <si>
    <t>Pojačalo snage 100V
Pojačalo snage u klasi, 19” montaža visine 1U, 1 kanal, snaga 1x90W @100V, 60Hz-20kHz, THD &lt;0,3%, HPF, DSP 24bit/48kHz, ekvalizacija, 1x balansirani MIC/AUX, 2x nebalansirani ulazi, stereo RCA i xlr, paging ulaz, zasebna regulacija nivoa ulaza, izlaz 1X 3 pin invertirani Euroblokovi, dimenzije max: 214x45x310mm ŠxVxD, težina max: 2,2kg Kao Bose Bose FreeSpace IZA 2120 HZ</t>
  </si>
  <si>
    <t>D.5.3</t>
  </si>
  <si>
    <t>Zvučnik ugradni
Stropni ugradni zvučnik, 2,25” jedinica, 20W snage, odabir snage 2/4/8/16/20 W @100V, osjetljivost 86dB, max SPL99dB, 95Hz-16kHz, fi ugradbeni 160mm, dimenzije max: 182x132mm, težina max: 1,63kg
Kao Bose FreeSpace FS2C</t>
  </si>
  <si>
    <t>D.5.4</t>
  </si>
  <si>
    <t>Zvučnik nadgradni
Zidni zvučnik, 2,25” jedinica, vodootporni, IP55, odabir snage 2/4/8/16+/20 W @100V, osjetljivost 87dB, max SPL 100dB, 95Hz-16kHz, dimenzije max: 196x113x135 mm VxŠxD uključujući nosač, težina max: 1,43kg
Kao Bose FreeSpace FS2SE</t>
  </si>
  <si>
    <t>D.5.5</t>
  </si>
  <si>
    <t>Dobava i polaganje zvučničkog kabela 2x1,5mm2</t>
  </si>
  <si>
    <t>D.5.6</t>
  </si>
  <si>
    <t>Interkonekcijski audio kabel</t>
  </si>
  <si>
    <t>D.5.7</t>
  </si>
  <si>
    <t>Ugradnja opreme, spajanje, konfiguriranje i podešavanje, puštanje u rad
Napomena: 
- ugradni zvučnici ugrađuju se u unaprijed pripremljene rupe u spuštenom stropu
- streamer kao izvor zvuka isporučuje investitor</t>
  </si>
  <si>
    <t>pau.</t>
  </si>
  <si>
    <t>UKUPNO OZVUČENJE</t>
  </si>
  <si>
    <t>D.6</t>
  </si>
  <si>
    <t>STRUKTURNO KABLIRANJE</t>
  </si>
  <si>
    <t>D.6.1</t>
  </si>
  <si>
    <t>Demontaža stare opreme</t>
  </si>
  <si>
    <t>D.6.1.1</t>
  </si>
  <si>
    <t>Osiguranje beznaponskog stanja u zoni obuhvata radova za vrijeme trajanja radova</t>
  </si>
  <si>
    <t>D.6.1.2</t>
  </si>
  <si>
    <t>Snimak i izrada dokumentacije spajanja aktivne i pasivne opreme sa labeliranjem svih kablova</t>
  </si>
  <si>
    <t>h</t>
  </si>
  <si>
    <t>D.6.1.3</t>
  </si>
  <si>
    <t>Gašenje aktivne opreme u dogovoru sa IT-službom, odspajanje i demontaža aktivne opreme iz postojećeg ormara, predaja opreme investitoru</t>
  </si>
  <si>
    <t>D.6.1.4</t>
  </si>
  <si>
    <t>Demontaža AP-a i kamera sa antenskog stupa na krovu objekta i predaje istih investitoru</t>
  </si>
  <si>
    <t>D.6.1.5</t>
  </si>
  <si>
    <t>Demontaža pasivne opreme kako slijedi</t>
  </si>
  <si>
    <t>D.6.1.6</t>
  </si>
  <si>
    <t>Pažljiva demontaža optičkih patch panela za kabel od 96 niti dolaz iz smjera recepcijue</t>
  </si>
  <si>
    <t>D.6.1.7</t>
  </si>
  <si>
    <t>Pažljiva demontaža optičkih patch panela za kabel od 24 niti dolaz iz smjera separatorske stanice</t>
  </si>
  <si>
    <t>D.6.1.8</t>
  </si>
  <si>
    <t>Pažljiva demontaža optičkog patch panela za kabel od 4 niti dolaz iz smjera Apova</t>
  </si>
  <si>
    <t>D.6.1.9</t>
  </si>
  <si>
    <t>Pažljiva demontaža RJ45 patch panela</t>
  </si>
  <si>
    <t>D.6.1.10</t>
  </si>
  <si>
    <t>Vraćanje panela investitoru ili čuvanje za ponovnu ugradnju</t>
  </si>
  <si>
    <t>D.6.1.11</t>
  </si>
  <si>
    <t>Izvlačenje optičkih kablova iz objekta u prvi DTK zdenac (24 niti, 96 niti, 4 niti)</t>
  </si>
  <si>
    <t>D.6.1.12</t>
  </si>
  <si>
    <t>Izrdada privremene spojnice za osiguravanje funkcionalnosti recepcije i separatorske stanice tijekom radova optičkih kablova SM kako slijedi</t>
  </si>
  <si>
    <t>Optički kabel 96 niti</t>
  </si>
  <si>
    <t>Optički kabel 24 niti</t>
  </si>
  <si>
    <t>Optički kabel 4 niti</t>
  </si>
  <si>
    <t>D.6.2</t>
  </si>
  <si>
    <t>Novi KO-SČ10 za montažu u elektro sobi umjesto vanjskog ormara</t>
  </si>
  <si>
    <t>D.6.2.1</t>
  </si>
  <si>
    <t>Dobava, ugradanja i spajanje komunikacijskog ormara, metalni samostojeći ormar, 42U, dim. 800x800x2000, prednje 19" šine, sa staklenim prednjim vratima, filtriranim ortvorima za ventilaciju, na oba boka, s ventilatorom na gornjem otvoru za ventilaciju, s mogućnošću uvoda kabela s gornje i donje strane ormara, cilindar bravicom i ručkom za otvaranje, sa šinom za uzemljenje i uzemljenim svim metalnim dijelovima.</t>
  </si>
  <si>
    <t>IT perf. krov za uvod kabela 800×800</t>
  </si>
  <si>
    <t>Podnožje ormara 800x800x10</t>
  </si>
  <si>
    <t>Vent pl.800×800/900/1000, 2 vent/term</t>
  </si>
  <si>
    <t>Sabirnica za uzemljenje</t>
  </si>
  <si>
    <t>Utična letva (7) 1U, 19"</t>
  </si>
  <si>
    <t>Vertikalni kabelski kanal 42U</t>
  </si>
  <si>
    <t>19" polica 450mm</t>
  </si>
  <si>
    <t xml:space="preserve">Vodilica kabela 1U </t>
  </si>
  <si>
    <t>Vijak M6×16, pak=50</t>
  </si>
  <si>
    <t>pak</t>
  </si>
  <si>
    <t>Matica M6, pak=50</t>
  </si>
  <si>
    <t>Montaža samostojećeg ormara s izradom uzemljenja svih dijelova na zajedničku sabirnicu</t>
  </si>
  <si>
    <t>Ugradnja i spajanje ventilatorskog krova s termostatom</t>
  </si>
  <si>
    <t>Priključak KO na razvodnu ploču i uzemljenje</t>
  </si>
  <si>
    <t>Napomena:
Ugrađuju se prethodno skinuti optički patch paneli 19" 1U na izvlačenje za prihvat  24 x LC SM adaptera 
Ugrađuju se prethodno skinuti LC SM duplex adapteri sa keramičkim tijelom</t>
  </si>
  <si>
    <t>D.6.2.2</t>
  </si>
  <si>
    <t xml:space="preserve">Dobava, ugradanja i spajanje PIGTAILI LC SM 9/125 dužine 1m </t>
  </si>
  <si>
    <t>D.6.2.3</t>
  </si>
  <si>
    <t>Varenje niti sa zaštitnom cijevčicom</t>
  </si>
  <si>
    <t>D.6.2.4</t>
  </si>
  <si>
    <t>Dobava i ugradnja kazete za varenje</t>
  </si>
  <si>
    <t>D.6.2.5</t>
  </si>
  <si>
    <t>Dobava i ugradnja OPTIČKOG KABLA 96 niti SM za vanjsku ugradnju i zaštitu protiv glodavaca</t>
  </si>
  <si>
    <t>D.6.2.6</t>
  </si>
  <si>
    <t>Dobava i ugradnja OPTIČKOG KABLA 24 niti SM za vanjsku ugradnju i zaštitu protiv glodavaca</t>
  </si>
  <si>
    <t>D.6.2.7</t>
  </si>
  <si>
    <t>Dobava i ugradnja OPTIČKOG KABLA 4 niti SM za vanjsku ugradnju i zaštitu protiv glodavaca</t>
  </si>
  <si>
    <t>D.6.2.8</t>
  </si>
  <si>
    <t>Dobava Raychem spojnice te izrada spojeva na optičkim kabelima u postojećim šahtovima</t>
  </si>
  <si>
    <t>D.6.2.8.1</t>
  </si>
  <si>
    <t>96 niti
Uključeno dobava spojnica, montaža, varenje niti sa svim potrebnim materijalom</t>
  </si>
  <si>
    <t>D.6.2.8.2</t>
  </si>
  <si>
    <t>24 niti
Uključeno dobava spojnica, montaža, varenje niti sa svim potrebnim materijalom</t>
  </si>
  <si>
    <t>D.6.2.8.3</t>
  </si>
  <si>
    <t>4 niti
Uključeno dobava spojnica, montaža, varenje niti sa svim potrebnim materijalom</t>
  </si>
  <si>
    <t>D.6.2.9</t>
  </si>
  <si>
    <t>Mjerenje i izdavanje certifikata o izvršenom mjerenju kvalitete instaliranih SM 9/125 svjetlovodnih veza OTDR instrumentom, sukladnost izmjerenih vrijednosti s vrijednostima prema normi ISO/IEC11801:2002 za svjetlovodni "Link". Mjerenje obaviti za obje valne duljine i na 1310nm i na 1550nm. Rezultate dostaviti u elektroničkom obliku s odgovarajućim oznakama.</t>
  </si>
  <si>
    <t>D.6.2.10</t>
  </si>
  <si>
    <t>Dobava, ugradanja i spajanje prespojnog panela 1U, s 24 oklopljena modula  RJ45 Cat.6 za bezalatno spajanje, R&amp;M 813489</t>
  </si>
  <si>
    <t>D.6.2.11</t>
  </si>
  <si>
    <t>Izrada Cat.6 spoja na panelu, uključivo shemiranje ormara i aranžiranje ormara</t>
  </si>
  <si>
    <t>D.6.2.12</t>
  </si>
  <si>
    <t>Dobava module Real10 CAT6, 1 x RJ45 S/FTP R&amp;M</t>
  </si>
  <si>
    <t>D.6.2.13</t>
  </si>
  <si>
    <t>Dobava i ugradanja  adaptera za R&amp;M modul</t>
  </si>
  <si>
    <t>D.6.2.14</t>
  </si>
  <si>
    <t xml:space="preserve">Montaža i spajanje modula S/FTP  i adaptera sa numeracijom </t>
  </si>
  <si>
    <t>D.6.2.15</t>
  </si>
  <si>
    <t>Dobava i polaganje 4 paričnog U/FTP kabela Cat.6A (klasa E) R&amp;M, samogasivi, bez halogena (LSOH), usklađena tehnička specifikacija HRN EN. Kabel se polaže u kabelske kanale i PNT cijevi</t>
  </si>
  <si>
    <t>D.6.2.16</t>
  </si>
  <si>
    <t>Mjerenje i izdavanje certifikata o izvršenom mjerenju kvalitete instaliranih S/FTP veza kalibriranim instrumentom, sukladnost izmjerenih vrijednosti s vrijednostima prema normi ISO/IEC11801:2002 2nd edition za ClassE,odnosno TIA/EIA 568-B.1:2001, za Cat.6 "Permanent Link".
Rezultate dostaviti u elektroničkom obliku s odgovarajućim oznakama.</t>
  </si>
  <si>
    <t>D.6.2.17</t>
  </si>
  <si>
    <t xml:space="preserve">Dobava i ugradnja  PATCH kabla Cat6/s 2-3 m  - sivi </t>
  </si>
  <si>
    <t>D.6.2.18</t>
  </si>
  <si>
    <t>Dobava i ugradnja optičkog patch kabla LC/LC duplex SM 9/125 2m</t>
  </si>
  <si>
    <t>D.6.2.19</t>
  </si>
  <si>
    <t>Dobava, montaža, spajanje i puštanje u rad APC Smart-UPS C 3000VA Rack mount LCD 230V</t>
  </si>
  <si>
    <t>D.6.2.20</t>
  </si>
  <si>
    <t>Dobava i ugradnja Mrežna zaštita LZ NET 6 RJ45 PoE pro</t>
  </si>
  <si>
    <t>D.6.2.21</t>
  </si>
  <si>
    <t>Dobava i montaža antenskOG stupA 2m 50x1,4mm; teleskopski s vijcima; čelik sa nosačem i poklopcem</t>
  </si>
  <si>
    <t>D.6.2.22</t>
  </si>
  <si>
    <t>Uzemljenje stupa</t>
  </si>
  <si>
    <t>D.6.3</t>
  </si>
  <si>
    <t>Montaža i spajanje aktivne i pasivne opreme</t>
  </si>
  <si>
    <t>D.6.3.1</t>
  </si>
  <si>
    <t>Preuzimanje aktivne opreme od investitora</t>
  </si>
  <si>
    <t>D.6.3.2</t>
  </si>
  <si>
    <t>D.6.3.3</t>
  </si>
  <si>
    <t>Montaža i spajanje aktivne opreme</t>
  </si>
  <si>
    <t>D.6.3.4</t>
  </si>
  <si>
    <t>Paljenje aktivne opreme, provjera ispravnosti rada sa izradom dokumentacije</t>
  </si>
  <si>
    <t>D.6.4</t>
  </si>
  <si>
    <t>Dokumentacija</t>
  </si>
  <si>
    <t>D.6.4.1</t>
  </si>
  <si>
    <t>Izrada projekta izvedenog stanja na papiru i na CD-u</t>
  </si>
  <si>
    <t>D.6.4.2</t>
  </si>
  <si>
    <t>Izrada sheme spajanja ormara na papiru i CD-u</t>
  </si>
  <si>
    <t>UKUPNO STRUKTURNO KABLIRANJE</t>
  </si>
  <si>
    <t>D.7</t>
  </si>
  <si>
    <t>GROMOBRANSKA INSTALACIJA</t>
  </si>
  <si>
    <t>D.7.1</t>
  </si>
  <si>
    <t>Dobava i ugradnja FeZn 35x4 trake u temelje građevine</t>
  </si>
  <si>
    <t>D.7.2</t>
  </si>
  <si>
    <t xml:space="preserve">Dobava i ugradnja križnih spojnica za traku 80x80 mm FeZn </t>
  </si>
  <si>
    <t>D.7.3</t>
  </si>
  <si>
    <t>Dobava i ugradnja podnih mjernih ormarića, kao GOMS 05 veličine 345x245x135 nosivosti 15 T</t>
  </si>
  <si>
    <t>D.7.4</t>
  </si>
  <si>
    <t>Dobava i ugradnja okrugli vodič - šipka INOX V2A 8 mm (25 KG/63 M)</t>
  </si>
  <si>
    <t>D.7.5</t>
  </si>
  <si>
    <t>Dobava i ugradnja Inox nosača za gromobran.</t>
  </si>
  <si>
    <t>D.7.6</t>
  </si>
  <si>
    <t>Dobava i ugradnja betonskih nosača za gromobran.</t>
  </si>
  <si>
    <t>D.7.7</t>
  </si>
  <si>
    <t>Dobava i ugradnja štapne hvataljke INOX h=1,5m</t>
  </si>
  <si>
    <t>D.7.8</t>
  </si>
  <si>
    <t>Dobava i ugradnja inox križnih spojnica za vodič fi 8mm</t>
  </si>
  <si>
    <t>D.7.9</t>
  </si>
  <si>
    <t xml:space="preserve">Povezivanje metalnih masa na zajednički potencijal (ograde, rukohvati) </t>
  </si>
  <si>
    <t>UKUPNO GROMOBRANSKA INSTALACIJA</t>
  </si>
  <si>
    <t>D.8</t>
  </si>
  <si>
    <t>ISPITIVANJE ELEKTRIČNIH INSTALACIJA</t>
  </si>
  <si>
    <t>D.8.1</t>
  </si>
  <si>
    <t>Ispitivanje električnih instalacija sukladno zahtjevima iz Teh. propisa za NN el. Instalacije te izdavnje zapisnika</t>
  </si>
  <si>
    <t>UKUPNO ISPITIVANJE ELEKTRIČNIH INSTALACIJA</t>
  </si>
  <si>
    <t>D.9</t>
  </si>
  <si>
    <t>ALARM I VIDEONADZOR</t>
  </si>
  <si>
    <t>D.9.1</t>
  </si>
  <si>
    <t>Pažljivo odspajanje s mreže i  demontaža kamere videonadzora i predaja iste investitoru.</t>
  </si>
  <si>
    <t>D.9.2</t>
  </si>
  <si>
    <t>UKUPNO ALARM I VIDEONADZOR</t>
  </si>
  <si>
    <t>Dobava i ugradnja inox praonika za pranje rublja Classic art. 846735 dim. 60x50 cm, dubine 30 cm s izljevno-preljevnom garniturom sa sifonom. Praonici se ugrađuju na pulteve koji se izvode od velikoformatnih gress ploča. Stavka uključuje pričvrsni, brtveni i spojni materijal potreban za ugradnju.</t>
  </si>
  <si>
    <t>Dobava i ugradnja inox sudopera za pranje suđa Classic  promjera 44 cm, dubine 17 cm s izljevno-preljevnom garniturom sa sifonom. Sudoperi se ugrađuju na pulteve koji se izvode od velikoformatnih gress ploča. Stavka uključuje pričvrsni, brtveni i spojni materijal potreban za ugradnju.</t>
  </si>
  <si>
    <t>Dobava i ugradnja zidne jednoručne armature za kadu Hansgrohe Focus art. 31940000 za pranje kućnih ljubimaca. U kompletu s armaturom isporučiti tuš ručku, tuš crijevo duljine 1,25 m i držač Hansgrohe art. 27576000. Stavka uključuje pričvrsni, brtveni i spojni materijal potreban za ugradnju.</t>
  </si>
  <si>
    <t>pranje pasa</t>
  </si>
  <si>
    <t>Dobava i ugradnja točkasnog podnog sifona Tece Drainpoint S 110 art. 3601100 sa Seal System univerzalnom prirubnicom. Odvodno tijelo DN 50, sa bočnim odvodom DN 40, s odvojivim zatvaračem neugodnih mirisa, sa dizajnerskom rešetkom od plemenitog čelika dim. 10x10 cm. Stavka uključuje pričvrsni, brtveni i spojni materijal potreban za ugradnju.</t>
  </si>
  <si>
    <t>DN</t>
  </si>
  <si>
    <t>DN1</t>
  </si>
  <si>
    <t>DN2</t>
  </si>
  <si>
    <t>DN3</t>
  </si>
  <si>
    <t>DN4</t>
  </si>
  <si>
    <t>DN5</t>
  </si>
  <si>
    <t>DN6</t>
  </si>
  <si>
    <t>DN7</t>
  </si>
  <si>
    <t>DN8</t>
  </si>
  <si>
    <t>DN9</t>
  </si>
  <si>
    <t xml:space="preserve">Keramika </t>
  </si>
  <si>
    <t>Sanitarna oprema</t>
  </si>
  <si>
    <t>Sanitarna galanterija</t>
  </si>
  <si>
    <t>Signalizacija</t>
  </si>
  <si>
    <t>DN10</t>
  </si>
  <si>
    <t>Namještaj</t>
  </si>
  <si>
    <t>Frigo box</t>
  </si>
  <si>
    <t>Perilica suđa</t>
  </si>
  <si>
    <t>Klupa</t>
  </si>
  <si>
    <t>Perilice, sušilice, glačala, daska za glačanje</t>
  </si>
  <si>
    <t>Dječje igralište</t>
  </si>
  <si>
    <t>DN11</t>
  </si>
  <si>
    <t>Opločnik</t>
  </si>
  <si>
    <t>DN12</t>
  </si>
  <si>
    <t>DN13</t>
  </si>
  <si>
    <t>Koš za otpad - interijer</t>
  </si>
  <si>
    <t>Koševi za otpad - eksterijer</t>
  </si>
  <si>
    <t>upisati postotak</t>
  </si>
  <si>
    <t>DN200</t>
  </si>
  <si>
    <t>DN201</t>
  </si>
  <si>
    <t>DN202</t>
  </si>
  <si>
    <t>DN203</t>
  </si>
  <si>
    <t>DN204</t>
  </si>
  <si>
    <t>DN205</t>
  </si>
  <si>
    <t>DN206</t>
  </si>
  <si>
    <t>DN207</t>
  </si>
  <si>
    <t>Plinski spremnik</t>
  </si>
  <si>
    <t>Solar</t>
  </si>
  <si>
    <t>Pumpe</t>
  </si>
  <si>
    <t>Dizalica topline</t>
  </si>
  <si>
    <t>Izmjenjivači</t>
  </si>
  <si>
    <t>Spremnici PTV</t>
  </si>
  <si>
    <t>Dekalcifikator</t>
  </si>
  <si>
    <t>Ventilatori</t>
  </si>
  <si>
    <t>DN208</t>
  </si>
  <si>
    <t>Vatrogasni aparati</t>
  </si>
  <si>
    <t>DN14</t>
  </si>
  <si>
    <t>Roštilj</t>
  </si>
  <si>
    <t>naknadno</t>
  </si>
  <si>
    <t>Dobava</t>
  </si>
  <si>
    <t>Ugradnja</t>
  </si>
  <si>
    <t>Dobava vatrogasnog aparata Proizvođač: Pastor, tip: S9+</t>
  </si>
  <si>
    <t>Ugradnja vatrogasnog aparata</t>
  </si>
  <si>
    <t>B.1.2.25 B</t>
  </si>
  <si>
    <t>B.1.2.25 A</t>
  </si>
  <si>
    <t>Izvedba aparata---prijenosni sa CO2 bočicom
Vrsta sredstva za gašenje---prah ABC
Razred požara---ABC
Edicija---Regular Edition
Količina sredstva za gašenje---6 kg
Pogon--CO2 – 130 g
Masa aparata---10,8 kg
EN3 efikasnost---43A | 233B | C
Efikasnost u jedinicama gašenja---12 JG
Dimenzije (promjer/visina mm)---150 / 498
Standard---EN3
Direktive---PED 2014/68/EU, MED 2014/90/EU</t>
  </si>
  <si>
    <t>Dobava vatrogasnog aparata Proizvođač: Pastor, tip: S6+</t>
  </si>
  <si>
    <t>B.1.2.25 C</t>
  </si>
  <si>
    <t>Dobava i ugradnja vatrogasnog aparata CO2 - 5kg, predviđenog za postavljanje u elektro sobu.</t>
  </si>
  <si>
    <t>Izvedba aparata---prijenosni sa CO2 bočicom
Vrsta sredstva za gašenje---CO2
Razred požara---B
Edicija---Regular Edition
Količina sredstva za gašenje---5 kg
Pogon--CO2 
Masa aparata---14 kg
EN3 efikasnost---89B
Efikasnost u jedinicama gašenja---5 JG
Dimenzije (promjer/visina mm)---140 / 650
Standard---EN3
Direktive---PED 2014/68/EU, MED 2014/90/EU</t>
  </si>
  <si>
    <t>Dobava vatrogasnog aparata Proizvođač: Pastor, tip: CO2-5</t>
  </si>
  <si>
    <t>Dobava i ugradnja separatora kuhinjskih masti tip kao ACO Lipumax P-B Basic model NS7. U stavku uključeni svi potrebni dijelovi za dovođenje separatora u funkciju.</t>
  </si>
  <si>
    <t>DN15</t>
  </si>
  <si>
    <t>Separator</t>
  </si>
  <si>
    <r>
      <t xml:space="preserve">Ormar niskonaponskog sanitarnog čvora
+RO-SČ10:
Krilo 2000x800x400 je namjenjeno za NN opremu i razvod napajanja u SČ4. (troškovi dobave ormara obrađeni u točki </t>
    </r>
    <r>
      <rPr>
        <b/>
        <sz val="10"/>
        <rFont val="Arial"/>
        <family val="2"/>
        <charset val="238"/>
      </rPr>
      <t>D4</t>
    </r>
  </si>
  <si>
    <r>
      <t xml:space="preserve">Radionički radovi, izrada ormara. Radioničke </t>
    </r>
    <r>
      <rPr>
        <u/>
        <sz val="10"/>
        <color rgb="FF000000"/>
        <rFont val="Arial"/>
        <family val="2"/>
        <charset val="238"/>
      </rPr>
      <t>usluge</t>
    </r>
    <r>
      <rPr>
        <sz val="10"/>
        <color rgb="FF000000"/>
        <rFont val="Arial"/>
        <family val="2"/>
        <charset val="238"/>
      </rPr>
      <t xml:space="preserve"> trebaju obuhvatiti:
- ugradnju svih komponenti u ormar (polje 2000x800) prema projektu,
- ožičenje,
- označavanje svih komponenti u ormaru te na vratima (s unutrašnje i vanjske strane) kao i žica te kabela unutar ormara,
- ispitivanje (mjerenja u beznaponskom stanju, mjerenja u naponskom stanju te podrška pri ispitavanju signala i komunikacije),
- </t>
    </r>
    <r>
      <rPr>
        <u/>
        <sz val="10"/>
        <color rgb="FF000000"/>
        <rFont val="Arial"/>
        <family val="2"/>
        <charset val="238"/>
      </rPr>
      <t>izdavanje certifakata/atesta</t>
    </r>
    <r>
      <rPr>
        <sz val="10"/>
        <color rgb="FF000000"/>
        <rFont val="Arial"/>
        <family val="2"/>
        <charset val="238"/>
      </rPr>
      <t xml:space="preserve"> (naljepnica + dokument).</t>
    </r>
  </si>
  <si>
    <t>DN 100</t>
  </si>
  <si>
    <t>DN 101</t>
  </si>
  <si>
    <r>
      <t xml:space="preserve">Dobava ugradne senzorske svjetiljke tip kao </t>
    </r>
    <r>
      <rPr>
        <b/>
        <sz val="10"/>
        <color theme="1"/>
        <rFont val="Arial"/>
        <family val="2"/>
        <charset val="238"/>
      </rPr>
      <t xml:space="preserve">ILLUXTRON SensorLinea 75 LED HV 15.1W 600Lm 3000K 80º WS Cod.  912S03BL8D02.
</t>
    </r>
    <r>
      <rPr>
        <sz val="10"/>
        <color theme="1"/>
        <rFont val="Arial"/>
        <family val="2"/>
        <charset val="238"/>
      </rPr>
      <t>Predviđena montaža u knauf stropove. Mehanička zaštita IP44 IK03. Radna temperatura  -20°C / +45°C, dimenzije 90x60mm, završna obrada u crnoj mat boji., OZNAKA U PROJEKTU: R1</t>
    </r>
  </si>
  <si>
    <r>
      <t xml:space="preserve">Dobava polu-ugradne zidne usmjerive svjetiljke tip kao </t>
    </r>
    <r>
      <rPr>
        <b/>
        <sz val="10"/>
        <color theme="1"/>
        <rFont val="Arial"/>
        <family val="2"/>
        <charset val="238"/>
      </rPr>
      <t xml:space="preserve">KRELAMP CARA semirecessed, </t>
    </r>
    <r>
      <rPr>
        <sz val="10"/>
        <color theme="1"/>
        <rFont val="Arial"/>
        <family val="2"/>
        <charset val="238"/>
      </rPr>
      <t>3W 3000K 250Lm</t>
    </r>
    <r>
      <rPr>
        <b/>
        <sz val="10"/>
        <color theme="1"/>
        <rFont val="Arial"/>
        <family val="2"/>
        <charset val="238"/>
      </rPr>
      <t xml:space="preserve">
</t>
    </r>
    <r>
      <rPr>
        <sz val="10"/>
        <color theme="1"/>
        <rFont val="Arial"/>
        <family val="2"/>
        <charset val="238"/>
      </rPr>
      <t>Predviđena montaža u knauf zidove. Mehanička zaštita IP44, završna obrada u crnoj mat boji. OZNAKA U PROJEKTU: R2</t>
    </r>
  </si>
  <si>
    <r>
      <t xml:space="preserve">Dobava ugradnog linijskog sistema tip kao </t>
    </r>
    <r>
      <rPr>
        <b/>
        <sz val="10"/>
        <color theme="1"/>
        <rFont val="Arial"/>
        <family val="2"/>
        <charset val="238"/>
      </rPr>
      <t>REGGIANI UNIT CHANNEL TRIM LED DALI</t>
    </r>
    <r>
      <rPr>
        <sz val="10"/>
        <color theme="1"/>
        <rFont val="Arial"/>
        <family val="2"/>
        <charset val="238"/>
      </rPr>
      <t>, u kompoziciji sa 4 rasvjetna tijela tipa UNIT PERFORMANCE 17W 3000K 2320Lm širokog snopa svjetlosti. Kanal je dužine cca 2000mm, komplet sa svim spojnim priborom. Završna obrada kanala i projektora je u crnoj mat boji. OZNAKA U PROJEKTU: R3</t>
    </r>
  </si>
  <si>
    <r>
      <t xml:space="preserve">Dobava ugradnog linijskog sistema tip kao </t>
    </r>
    <r>
      <rPr>
        <b/>
        <sz val="10"/>
        <color theme="1"/>
        <rFont val="Arial"/>
        <family val="2"/>
        <charset val="238"/>
      </rPr>
      <t>REGGIANI UNIT CHANNEL TRIM LED DALI</t>
    </r>
    <r>
      <rPr>
        <sz val="10"/>
        <color theme="1"/>
        <rFont val="Arial"/>
        <family val="2"/>
        <charset val="238"/>
      </rPr>
      <t>, u kompoziciji sa 2 rasvjetna tijela tipa UNIT PERFORMANCE 17W 3000K 2320Lm širokog snopa svjetlosti. Kanal je dužine 280mm, komplet sa svim spojnim priborom. Završna obrada kanala i projektora je u crnoj mat boji. OZNAKA U PROJEKTU: R4</t>
    </r>
  </si>
  <si>
    <r>
      <t xml:space="preserve">Dobava nadgradne vodotijesne svjetiljke tip kao </t>
    </r>
    <r>
      <rPr>
        <b/>
        <sz val="10"/>
        <color theme="1"/>
        <rFont val="Arial"/>
        <family val="2"/>
        <charset val="238"/>
      </rPr>
      <t>RZB PLANOX ECO 33/54W 4000K 6800Lm Cod. 451219.009</t>
    </r>
    <r>
      <rPr>
        <sz val="10"/>
        <color theme="1"/>
        <rFont val="Arial"/>
        <family val="2"/>
        <charset val="238"/>
      </rPr>
      <t>, mehaničke zaštite IP66, dimenzije 1.669 x 61 x 50mm. OZNAKA U PROJEKTU: R5</t>
    </r>
  </si>
  <si>
    <r>
      <t xml:space="preserve">Dobava nadgradne vodotijesne svjetiljke tip kao </t>
    </r>
    <r>
      <rPr>
        <b/>
        <sz val="10"/>
        <color theme="1"/>
        <rFont val="Arial"/>
        <family val="2"/>
        <charset val="238"/>
      </rPr>
      <t>RZB PLANOX ECO 17W 4000K 2100Lm Cod. 451210.009</t>
    </r>
    <r>
      <rPr>
        <sz val="10"/>
        <color theme="1"/>
        <rFont val="Arial"/>
        <family val="2"/>
        <charset val="238"/>
      </rPr>
      <t>, mehaničke zaštite IP66, dimenzije 769 x 61 x 50mm. OZNAKA U PROJEKTU: R6</t>
    </r>
  </si>
  <si>
    <r>
      <t xml:space="preserve">Dobava nadgradne stropne svjetilje tip kao </t>
    </r>
    <r>
      <rPr>
        <b/>
        <sz val="10"/>
        <color theme="1"/>
        <rFont val="Arial"/>
        <family val="2"/>
        <charset val="238"/>
      </rPr>
      <t>PLATEK MINI ONE PLAFONIERA 7,8W 3000K 670Lm Cod. 1010615</t>
    </r>
    <r>
      <rPr>
        <sz val="10"/>
        <color theme="1"/>
        <rFont val="Arial"/>
        <family val="2"/>
        <charset val="238"/>
      </rPr>
      <t>, mehaničke zaštite IP65 IK07, dimenzije 100 x 100 x 100mm, završna obrada po izboru arhitekta. OZNAKA U PROJEKTU: R7</t>
    </r>
  </si>
  <si>
    <r>
      <t xml:space="preserve">Dobava nadgradne zidne svjetilje tip kao </t>
    </r>
    <r>
      <rPr>
        <b/>
        <sz val="10"/>
        <color theme="1"/>
        <rFont val="Arial"/>
        <family val="2"/>
        <charset val="238"/>
      </rPr>
      <t>PLATEK TEAM SMALL 8W 3000K 395Lm Cod. 3480119</t>
    </r>
    <r>
      <rPr>
        <sz val="10"/>
        <color theme="1"/>
        <rFont val="Arial"/>
        <family val="2"/>
        <charset val="238"/>
      </rPr>
      <t>, mehaničke zaštite IP66 IK08, dimenzije 140 x 140 x 30mm, završna obrada po izboru arhitekta. OZNAKA U PROJEKTU: R8</t>
    </r>
  </si>
  <si>
    <r>
      <t xml:space="preserve">Dobava ugradne podne svjetilje tip kao </t>
    </r>
    <r>
      <rPr>
        <b/>
        <sz val="10"/>
        <color theme="1"/>
        <rFont val="Arial"/>
        <family val="2"/>
        <charset val="238"/>
      </rPr>
      <t>PLATEK MICRO FULL INOX 5,9W 44° 3000K 440Lm Cod. 8401918</t>
    </r>
    <r>
      <rPr>
        <sz val="10"/>
        <color theme="1"/>
        <rFont val="Arial"/>
        <family val="2"/>
        <charset val="238"/>
      </rPr>
      <t>, mehaničke zaštite IP68 IK10, dimenzije 97xfi95mm, završna obrada u inox prstenu. Komplet sa ugradnom kutijom za montažu u zemlju te spojnim konektorom. OZNAKA U PROJEKTU: R9</t>
    </r>
  </si>
  <si>
    <r>
      <t xml:space="preserve">Dobava rasvjetnog stupića tip kao </t>
    </r>
    <r>
      <rPr>
        <b/>
        <sz val="10"/>
        <color theme="1"/>
        <rFont val="Arial"/>
        <family val="2"/>
        <charset val="238"/>
      </rPr>
      <t>PLATEK MICRO MENHIR LED 800 15,5W 360° 3000K 665Lm Cod. 4011312</t>
    </r>
    <r>
      <rPr>
        <sz val="10"/>
        <color theme="1"/>
        <rFont val="Arial"/>
        <family val="2"/>
        <charset val="238"/>
      </rPr>
      <t>, mehaničke zaštite IP65 IK08, dimenzije 800 x fi115mm, završna obrada u po izboru arhitekta. Komplet sa ankerima za montažu te spojnim konektorom. OZNAKA U PROJEKTU: R10</t>
    </r>
  </si>
  <si>
    <r>
      <t xml:space="preserve">Dobava rasvjetnog stupića tip kao </t>
    </r>
    <r>
      <rPr>
        <b/>
        <sz val="10"/>
        <color theme="1"/>
        <rFont val="Arial"/>
        <family val="2"/>
        <charset val="238"/>
      </rPr>
      <t>PLATEK 1200 MINI LED INOX RING 11W 44° 3000K 775Lm Cod. 8403618</t>
    </r>
    <r>
      <rPr>
        <sz val="10"/>
        <color theme="1"/>
        <rFont val="Arial"/>
        <family val="2"/>
        <charset val="238"/>
      </rPr>
      <t>, mehaničke zaštite IP68 IK10, dimenzije 80 x fi152mm, završna obrada inox prsten. Komplet sa ugradnom kutijom za montažu u zemlju te spojnim konektorom. OZNAKA U PROJEKTU: R11</t>
    </r>
  </si>
  <si>
    <r>
      <t xml:space="preserve">Dobava ugradne stropne protupanične svjetiljke tip kao  </t>
    </r>
    <r>
      <rPr>
        <b/>
        <sz val="10"/>
        <color theme="1"/>
        <rFont val="Arial"/>
        <family val="2"/>
        <charset val="238"/>
      </rPr>
      <t>DAISALUX IZAR   2N30, cod. IZA0200000</t>
    </r>
    <r>
      <rPr>
        <sz val="10"/>
        <color theme="1"/>
        <rFont val="Arial"/>
        <family val="2"/>
        <charset val="238"/>
      </rPr>
      <t>, 200 Lm,   IP43, 2h, dim. ∅46x43.3mm. OZNAKA U PROJEKTU: P1</t>
    </r>
  </si>
  <si>
    <r>
      <t xml:space="preserve">Dobava ugradne stropne protupanične svjetiljke tip kao </t>
    </r>
    <r>
      <rPr>
        <b/>
        <sz val="10"/>
        <color theme="1"/>
        <rFont val="Arial"/>
        <family val="2"/>
        <charset val="238"/>
      </rPr>
      <t>DAISALUX IKUS2211-M 2P A (RTD1629,B), cod. IPM0702820</t>
    </r>
    <r>
      <rPr>
        <sz val="10"/>
        <color theme="1"/>
        <rFont val="Arial"/>
        <family val="2"/>
        <charset val="238"/>
      </rPr>
      <t>, IP65, 2h, dim. 220x130x9mm. OZNAKA U PROJEKTU: P2.1</t>
    </r>
  </si>
  <si>
    <r>
      <t xml:space="preserve">Dobava ugradne stropne protupanične svjetiljke tip kao </t>
    </r>
    <r>
      <rPr>
        <b/>
        <sz val="10"/>
        <color theme="1"/>
        <rFont val="Arial"/>
        <family val="2"/>
        <charset val="238"/>
      </rPr>
      <t>DAISALUX  IKUS2211-M 2P A (RTD1630,B), cod.  IPM0702820, I</t>
    </r>
    <r>
      <rPr>
        <sz val="10"/>
        <color theme="1"/>
        <rFont val="Arial"/>
        <family val="2"/>
        <charset val="238"/>
      </rPr>
      <t>P65, 2h, dim. 220x130x9mm. OZNAKA U PROJEKTU: P2.2</t>
    </r>
  </si>
  <si>
    <r>
      <t xml:space="preserve">Dobava nadgradne zidne protupanične svjetiljke tip kao </t>
    </r>
    <r>
      <rPr>
        <b/>
        <sz val="10"/>
        <color theme="1"/>
        <rFont val="Arial"/>
        <family val="2"/>
        <charset val="238"/>
      </rPr>
      <t>TEP Ex FLXE 118 LED,  cod. FLXE 118 LED 20-1</t>
    </r>
    <r>
      <rPr>
        <sz val="10"/>
        <color theme="1"/>
        <rFont val="Arial"/>
        <family val="2"/>
        <charset val="238"/>
      </rPr>
      <t>, 200 Lm, IP66,  3h, dim. 220x130x9mm. OZNAKA U PROJEKTU: P3</t>
    </r>
  </si>
  <si>
    <r>
      <t xml:space="preserve">Dobava sklopne DALI opreme za digitalno upravljanje sustavom rasvjete u SČ10 Umag. Sistem se  sastoji od elemenata:
- 3 x DALI POWER SUPPLY DIN LUNATONE 24033444
- 3 x DALI MC4L DIN Rail 86458507-4LHS
- 3x DALI MC4L 86458507-4L
- 3 x DALI RTC Timer 86459531-HS
- 3 x DALI USB HS – for DIN Rail  24138923-HS
- 24 x DALI CS Senzor 86458621-O-W16
- 3 x Vremenski uklopni sat tip SCHNEIDER
</t>
    </r>
    <r>
      <rPr>
        <b/>
        <u/>
        <sz val="10"/>
        <color theme="1"/>
        <rFont val="Arial"/>
        <family val="2"/>
        <charset val="238"/>
      </rPr>
      <t>DALI SKLOPNA TEHNIKA JE NAMJENJENA ZA MONTAŽU NA DIN ŠINU U ORMARIĆU. DALI SISTEM JE PODJELJEN U 3 NEZAVISNE DALI ZONE PREMA PROJEKTU RASVJETE.</t>
    </r>
  </si>
  <si>
    <t>DN 102</t>
  </si>
  <si>
    <t>Dobava i ugradnja ormar automatike sanitarnog čvora
+RO-SČ10 (VxŠxD / mm) 2000x1600x400,
samostojeći modularni s podnožjem 200mm, uvod kabela na dnu.</t>
  </si>
  <si>
    <r>
      <t xml:space="preserve">Sitni materijal i pomoćna </t>
    </r>
    <r>
      <rPr>
        <u/>
        <sz val="10"/>
        <rFont val="Arial"/>
        <family val="2"/>
        <charset val="238"/>
      </rPr>
      <t>oprema</t>
    </r>
    <r>
      <rPr>
        <sz val="10"/>
        <rFont val="Arial"/>
        <family val="2"/>
        <charset val="238"/>
      </rPr>
      <t xml:space="preserve"> uključuje:
DIN nosače, plastične perforirane kanalice s poklopcima + pomoćne distribucijske blokove te sabirnice (L/N/PE) i spojne vodove + jednoredne i dvoredne vijčane stezaljke + pleksiglas ili slične ploče po potrebi radi zaštite od izravnog dodira te naljepnice s upozorenjem visoki napon + P/F žicu te tuljčiće + JY(St)Y 2x2x0.8 kabel za spajanje panel-bus ili IO-R te modbus RTU ili BACnet MS/TP uređaja, oko 4m po krilu ormara 2000x800 + S/FTP Cat6 kabel s RJ45 konektorima na oba kraja za spajanje uređaja na switch u samom ormaru +  uvodnice + oznake za komponente, stezaljke i žicu + plastične pločice s ugraviranom oznakom ormara + natpise za elemente na vratima + sav ostali sitni spojni i montažni materijal.
</t>
    </r>
    <r>
      <rPr>
        <u/>
        <sz val="10"/>
        <rFont val="Arial"/>
        <family val="2"/>
        <charset val="238"/>
      </rPr>
      <t xml:space="preserve">Napomene:
</t>
    </r>
    <r>
      <rPr>
        <sz val="10"/>
        <rFont val="Arial"/>
        <family val="2"/>
        <charset val="238"/>
      </rPr>
      <t>Obavezna upotreba igličastih/viličastih/jezičastih kratkospojnika/sabirnica za premoštenje osigurača i automatskih prekidača:
10mm², za razvod napajanja do 50A + 16mm², za razvod napajanja do 80A.</t>
    </r>
  </si>
  <si>
    <t>D.4.1.55</t>
  </si>
  <si>
    <r>
      <t xml:space="preserve">Radionički radovi, izrada ormara. Radioničke </t>
    </r>
    <r>
      <rPr>
        <u/>
        <sz val="10"/>
        <color rgb="FF000000"/>
        <rFont val="Arial"/>
        <family val="2"/>
        <charset val="238"/>
      </rPr>
      <t>usluge</t>
    </r>
    <r>
      <rPr>
        <sz val="10"/>
        <color rgb="FF000000"/>
        <rFont val="Arial"/>
        <family val="2"/>
        <charset val="238"/>
      </rPr>
      <t xml:space="preserve"> trebaju obuhvatiti:
- ugradnju svih komponenti u ormar (polje 2000x1600) prema projektu,
- ožičenje,
- označavanje svih komponenti u ormaru te na vratima (s unutrašnje i vanjske strane) kao i žica te kabela unutar ormara,
- ispitivanje (mjerenja u beznaponskom stanju, mjerenja u naponskom stanju te podrška pri ispitavanju signala i komunikacije),
- </t>
    </r>
    <r>
      <rPr>
        <u/>
        <sz val="10"/>
        <color rgb="FF000000"/>
        <rFont val="Arial"/>
        <family val="2"/>
        <charset val="238"/>
      </rPr>
      <t>izdavanje certifakata/atesta</t>
    </r>
    <r>
      <rPr>
        <sz val="10"/>
        <color rgb="FF000000"/>
        <rFont val="Arial"/>
        <family val="2"/>
        <charset val="238"/>
      </rPr>
      <t xml:space="preserve"> (naljepnica + dokument).
</t>
    </r>
    <r>
      <rPr>
        <u/>
        <sz val="10"/>
        <color rgb="FF000000"/>
        <rFont val="Arial"/>
        <family val="2"/>
        <charset val="238"/>
      </rPr>
      <t xml:space="preserve">Napomena:
</t>
    </r>
    <r>
      <rPr>
        <sz val="10"/>
        <color rgb="FF000000"/>
        <rFont val="Arial"/>
        <family val="2"/>
        <charset val="238"/>
      </rPr>
      <t>Uračunati preuzimanje i dopremanje opreme koju dobiva izvođač radioničkih radova na ugradnju od ostalih sudionika i dobavljača.</t>
    </r>
  </si>
  <si>
    <t>D.4.1.56</t>
  </si>
  <si>
    <t>D.4.1.57</t>
  </si>
  <si>
    <t>D.4.1.58</t>
  </si>
  <si>
    <r>
      <t xml:space="preserve">Elementi automatike sanitarnog čvora u polju
</t>
    </r>
    <r>
      <rPr>
        <b/>
        <u/>
        <sz val="10"/>
        <rFont val="Arial"/>
        <family val="2"/>
        <charset val="238"/>
      </rPr>
      <t>Napomena</t>
    </r>
    <r>
      <rPr>
        <b/>
        <sz val="10"/>
        <rFont val="Arial"/>
        <family val="2"/>
        <charset val="238"/>
      </rPr>
      <t>: crpke, dizalice topline, plinski kotao, solar te kalorimetri nisu dio ovih stavki.</t>
    </r>
  </si>
  <si>
    <r>
      <t xml:space="preserve">M-BUS 2-kanalni adapter, ulaz suhi kontakt, za impulsne signale u min. trajanju 30ms i s min. pauzom 30ms. Slobodno programirljiv, M-BUS standard EN13757-2&amp;-3. Napajanje preko bus-a, zamjenjiva back-up baterija (Lithium 3V, CR2032, 230 mAh). Ugradnja na zid, u prostore 0..55°C, IP54.
#kao: RELAY PadPuls M2 IM003G
</t>
    </r>
    <r>
      <rPr>
        <u/>
        <sz val="10"/>
        <rFont val="Arial"/>
        <family val="2"/>
        <charset val="238"/>
      </rPr>
      <t xml:space="preserve">Napomena:
</t>
    </r>
    <r>
      <rPr>
        <sz val="10"/>
        <rFont val="Arial"/>
        <family val="2"/>
        <charset val="238"/>
      </rPr>
      <t>Impulsni davači i M-BUS moduli mjernih uređaja kao i njihove ugradnje nisu dio ove stavke.</t>
    </r>
  </si>
  <si>
    <t>Strojarska ugradnja elemenata automatike termotehničkog sustava - ugradnja</t>
  </si>
  <si>
    <t>D.4.4.4</t>
  </si>
  <si>
    <t>Ugradnja M-BUS 2-kanalni adapter.</t>
  </si>
  <si>
    <r>
      <t xml:space="preserve">Dobava, isporuka i ugradnja (polaganje) kabela, kanalica i cijevi za automatiku:
</t>
    </r>
    <r>
      <rPr>
        <b/>
        <u/>
        <sz val="10"/>
        <rFont val="Arial"/>
        <family val="2"/>
        <charset val="238"/>
      </rPr>
      <t xml:space="preserve">Napomena
</t>
    </r>
    <r>
      <rPr>
        <b/>
        <sz val="10"/>
        <rFont val="Arial"/>
        <family val="2"/>
        <charset val="238"/>
      </rPr>
      <t>Prilikom polaganja kabela u ormarima i kod elemenata u polju ostaviti više kabela do konačnog spajanja. Kabele ne lomiti, gnječiti i grubo presavijati.
Dovodni napojni kabel nije dio ovih stavki.
Ethernet kabel za umrežavanje sa IT infrastrukurom nije dio ovih stavki.</t>
    </r>
  </si>
  <si>
    <r>
      <t xml:space="preserve">Spajanje kabela:
</t>
    </r>
    <r>
      <rPr>
        <b/>
        <u/>
        <sz val="10"/>
        <color rgb="FF000000"/>
        <rFont val="Arial"/>
        <family val="2"/>
        <charset val="238"/>
      </rPr>
      <t xml:space="preserve">Napomena:
</t>
    </r>
    <r>
      <rPr>
        <b/>
        <sz val="10"/>
        <color rgb="FF000000"/>
        <rFont val="Arial"/>
        <family val="2"/>
        <charset val="238"/>
      </rPr>
      <t xml:space="preserve">Kabeli moraju biti uredno uvučeni i dobro pričvršćeni uvodnicama te pravilno označeni oznakama. Izolacija mora biti neoštećena, a neiskorištene žice uredno izolirane trakom. Opleti moraju biti uredno očićeni i čvrsto uzemljeni, a kontaktni vodiči zaslonskih folija (kod komunikacijskih kabela) neprekinuti i pravilno spojeni na predviđene stezaljke pazeći da se ne ostvari kontakt sa ostalim dijelovima uređaja i/ili ormara. Obavezna upotreba tuljaka i i stopica za spajanje žica finožičnih kabela. </t>
    </r>
  </si>
  <si>
    <r>
      <t xml:space="preserve">Puštanje u rad sustava automatike pripreme PTV-a sanitarnog čvora.
</t>
    </r>
    <r>
      <rPr>
        <u/>
        <sz val="10"/>
        <rFont val="Arial"/>
        <family val="2"/>
        <charset val="238"/>
      </rPr>
      <t xml:space="preserve">Napomena
</t>
    </r>
    <r>
      <rPr>
        <sz val="10"/>
        <rFont val="Arial"/>
        <family val="2"/>
        <charset val="238"/>
      </rPr>
      <t>Parametriranje te puštanje u rad dizalice topline, plinskog kotla kao i ostalih paketnih jedinica nisu uključeni.</t>
    </r>
  </si>
  <si>
    <t>DN 103</t>
  </si>
  <si>
    <t>DN 104</t>
  </si>
  <si>
    <t>Električarska pripomoć ovlaštenim montažerima Video nadzora prilikom spajanja kamera. (detekcija i obostrana identifikacija kablova, načina povezivanja, napajanja i sl).</t>
  </si>
  <si>
    <t xml:space="preserve">DN 101 </t>
  </si>
  <si>
    <t>Elektro garniture</t>
  </si>
  <si>
    <t>Rasvjeta</t>
  </si>
  <si>
    <t>Elektro-ormar i automatika</t>
  </si>
  <si>
    <t>Sustav ozvučenja</t>
  </si>
  <si>
    <t>Komunikacijska oprema</t>
  </si>
  <si>
    <t>UKUPNO DN</t>
  </si>
  <si>
    <t>Dobava poklopaca</t>
  </si>
  <si>
    <t>Ugradnja poklopaca</t>
  </si>
  <si>
    <t>DN16</t>
  </si>
  <si>
    <t>Opcija</t>
  </si>
  <si>
    <t>Dobava i montaža kanala u šlic izvedbi kaoATL,  (širina otvora 20 mm), sa  padom, građevinske visine 70 - 120 mm, duljine 50,100,200,300 ili 500 cm, s prirubnicama, gumenim brtvama i vijcima za spajanje, nosačima za ugradnju u beton i vijcima za finu nivelaciju. Spajanje kanala  ATL na temeljnu kanalizaciju vrši se preko tipskog podnog slivnika (q=1,0 l/sec) s prirubnicom za ljepljenje hidroizolacije i vertikalnim/horizontalnim odljevom DN 100 ili DN 50. Revizijski poklopac slivnika 200 x 200 mm /   kao i košarica za skupljanje krupnije nečistoće  izrađeni su iz nehrđajućeg čelika AISI 304. Poklopac upušten za ugradnju keramike. U stavku uračunata i izrada betonskog kanala za polaganje rešetki.  Obračun po m'</t>
  </si>
  <si>
    <t>Dobava kanala</t>
  </si>
  <si>
    <t>Ugradnja kanala</t>
  </si>
  <si>
    <t>Dobava slivnika</t>
  </si>
  <si>
    <t>Ugradnja slivnika</t>
  </si>
  <si>
    <t>C.1.26.</t>
  </si>
  <si>
    <t>Uljni poklopci</t>
  </si>
  <si>
    <t>DN17</t>
  </si>
  <si>
    <t>Linijske kanalice</t>
  </si>
  <si>
    <t>Dobava, doprema i montaža tipske krovne ventilacione kape DN 110 mm.
Obračun po komadu.</t>
  </si>
  <si>
    <t xml:space="preserve">U stavkama koje su razdvojene na dobavu i ugradnju u dijelu ugradnje cijena obuhvaća odvoz i zbrinjavanje otpada nastalog prilikom ispunjenja cijele stavke. </t>
  </si>
  <si>
    <r>
      <t xml:space="preserve">U stavkama troškovnika u kojima kod opisa referentnog modela nije naznačeno </t>
    </r>
    <r>
      <rPr>
        <b/>
        <i/>
        <sz val="14"/>
        <color rgb="FFFF0000"/>
        <rFont val="Arial"/>
        <family val="2"/>
        <charset val="238"/>
      </rPr>
      <t>TIP</t>
    </r>
    <r>
      <rPr>
        <b/>
        <sz val="14"/>
        <color rgb="FFFF0000"/>
        <rFont val="Arial"/>
        <family val="2"/>
        <charset val="238"/>
      </rPr>
      <t xml:space="preserve"> </t>
    </r>
    <r>
      <rPr>
        <b/>
        <i/>
        <sz val="14"/>
        <color rgb="FFFF0000"/>
        <rFont val="Arial"/>
        <family val="2"/>
        <charset val="238"/>
      </rPr>
      <t>KAO</t>
    </r>
    <r>
      <rPr>
        <b/>
        <sz val="14"/>
        <color rgb="FFFF0000"/>
        <rFont val="Arial"/>
        <family val="2"/>
        <charset val="238"/>
      </rPr>
      <t>, moguće je ponuditi alternativni proizvod koji mora biti jednakovrijedan i specifikacijom jednak troškovnikom opisanom modelu uz navođenje istoga u napomeni stavke.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</si>
</sst>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 #,##0.00\ &quot;kn&quot;_-;\-* #,##0.00\ &quot;kn&quot;_-;_-* &quot;-&quot;??\ &quot;kn&quot;_-;_-@_-"/>
    <numFmt numFmtId="43" formatCode="_-* #,##0.00_-;\-* #,##0.00_-;_-* &quot;-&quot;??_-;_-@_-"/>
    <numFmt numFmtId="164" formatCode="_-* #,##0\ _k_n_-;\-* #,##0\ _k_n_-;_-* &quot;-&quot;\ _k_n_-;_-@_-"/>
    <numFmt numFmtId="165" formatCode="_-* #,##0.00\ _k_n_-;\-* #,##0.00\ _k_n_-;_-* &quot;-&quot;??\ _k_n_-;_-@_-"/>
    <numFmt numFmtId="166" formatCode="#,##0.00\ &quot;kn&quot;"/>
    <numFmt numFmtId="167" formatCode="[$-809]dd\ mmmm\ yyyy;@"/>
    <numFmt numFmtId="168" formatCode="_-* #,##0.00\ _k_n_-;\-* #,##0.00\ _k_n_-;_-* \-??\ _k_n_-;_-@_-"/>
    <numFmt numFmtId="169" formatCode="_(&quot;kn&quot;\ * #,##0.00_);_(&quot;kn&quot;\ * \(#,##0.00\);_(&quot;kn&quot;\ * &quot;-&quot;??_);_(@_)"/>
    <numFmt numFmtId="170" formatCode="[$-41A]General"/>
    <numFmt numFmtId="171" formatCode="_-[$€-2]\ * #,##0.00_-;\-[$€-2]\ * #,##0.00_-;_-[$€-2]\ * &quot;-&quot;??_-"/>
    <numFmt numFmtId="172" formatCode="_-* #,##0.00\ [$€-1]_-;\-* #,##0.00\ [$€-1]_-;_-* &quot;-&quot;??\ [$€-1]_-;_-@_-"/>
    <numFmt numFmtId="173" formatCode="#,##0.00\ [$kn-41A]"/>
    <numFmt numFmtId="174" formatCode="[$€-2]\ #,##0"/>
    <numFmt numFmtId="175" formatCode="_(* #,##0.00_);_(* \(#,##0.00\);_(* &quot;-&quot;??_);_(@_)"/>
    <numFmt numFmtId="176" formatCode="_(&quot;$&quot;* #,##0.00_);_(&quot;$&quot;* \(#,##0.00\);_(&quot;$&quot;* &quot;-&quot;??_);_(@_)"/>
    <numFmt numFmtId="177" formatCode="_-* #,##0.00&quot; kn&quot;_-;\-* #,##0.00&quot; kn&quot;_-;_-* \-??&quot; kn&quot;_-;_-@_-"/>
    <numFmt numFmtId="178" formatCode="0.0"/>
    <numFmt numFmtId="179" formatCode="General\."/>
    <numFmt numFmtId="180" formatCode="General_)"/>
  </numFmts>
  <fonts count="123">
    <font>
      <sz val="11"/>
      <color theme="1"/>
      <name val="Calibri"/>
      <family val="2"/>
      <charset val="238"/>
      <scheme val="minor"/>
    </font>
    <font>
      <sz val="10"/>
      <name val="Arial"/>
      <family val="2"/>
      <charset val="238"/>
    </font>
    <font>
      <sz val="10"/>
      <color theme="1"/>
      <name val="Calibri"/>
      <family val="2"/>
      <charset val="238"/>
      <scheme val="minor"/>
    </font>
    <font>
      <sz val="11"/>
      <color theme="1"/>
      <name val="Calibri"/>
      <family val="2"/>
      <charset val="238"/>
      <scheme val="minor"/>
    </font>
    <font>
      <sz val="10"/>
      <name val="Arial"/>
      <family val="2"/>
    </font>
    <font>
      <b/>
      <sz val="10"/>
      <name val="Arial"/>
      <family val="2"/>
    </font>
    <font>
      <sz val="10"/>
      <color theme="1"/>
      <name val="Arial"/>
      <family val="2"/>
    </font>
    <font>
      <sz val="10"/>
      <name val="Helv"/>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20"/>
      <name val="Calibri"/>
      <family val="2"/>
      <charset val="238"/>
    </font>
    <font>
      <b/>
      <sz val="11"/>
      <color indexed="52"/>
      <name val="Calibri"/>
      <family val="2"/>
    </font>
    <font>
      <b/>
      <sz val="11"/>
      <color indexed="52"/>
      <name val="Calibri"/>
      <family val="2"/>
      <charset val="238"/>
    </font>
    <font>
      <sz val="11"/>
      <color indexed="52"/>
      <name val="Calibri"/>
      <family val="2"/>
    </font>
    <font>
      <b/>
      <sz val="11"/>
      <color indexed="9"/>
      <name val="Calibri"/>
      <family val="2"/>
    </font>
    <font>
      <b/>
      <sz val="11"/>
      <color indexed="9"/>
      <name val="Calibri"/>
      <family val="2"/>
      <charset val="238"/>
    </font>
    <font>
      <sz val="11"/>
      <name val="Arial CE"/>
      <charset val="238"/>
    </font>
    <font>
      <sz val="9"/>
      <color indexed="8"/>
      <name val="Tahoma"/>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u/>
      <sz val="10"/>
      <color indexed="12"/>
      <name val="Arial"/>
      <family val="2"/>
      <charset val="238"/>
    </font>
    <font>
      <sz val="11"/>
      <color indexed="62"/>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sz val="11"/>
      <color indexed="52"/>
      <name val="Calibri"/>
      <family val="2"/>
      <charset val="238"/>
    </font>
    <font>
      <b/>
      <sz val="18"/>
      <color indexed="56"/>
      <name val="Cambria"/>
      <family val="2"/>
      <charset val="238"/>
    </font>
    <font>
      <sz val="11"/>
      <color indexed="60"/>
      <name val="Calibri"/>
      <family val="2"/>
      <charset val="238"/>
    </font>
    <font>
      <sz val="11"/>
      <color indexed="60"/>
      <name val="Calibri"/>
      <family val="2"/>
    </font>
    <font>
      <sz val="12"/>
      <name val="Arial"/>
      <family val="2"/>
      <charset val="238"/>
    </font>
    <font>
      <sz val="12"/>
      <name val="Arial"/>
      <family val="2"/>
    </font>
    <font>
      <sz val="10"/>
      <name val="Arial CE"/>
      <family val="2"/>
      <charset val="238"/>
    </font>
    <font>
      <sz val="10"/>
      <name val="Arial CE"/>
      <charset val="238"/>
    </font>
    <font>
      <sz val="10"/>
      <color indexed="8"/>
      <name val="Arial"/>
      <family val="2"/>
      <charset val="238"/>
    </font>
    <font>
      <sz val="10"/>
      <name val="Arial CE"/>
    </font>
    <font>
      <sz val="11"/>
      <color indexed="8"/>
      <name val="Arial"/>
      <family val="2"/>
      <charset val="238"/>
    </font>
    <font>
      <sz val="11"/>
      <color indexed="8"/>
      <name val="Arial"/>
      <family val="2"/>
    </font>
    <font>
      <sz val="11"/>
      <name val="Arial"/>
      <family val="2"/>
    </font>
    <font>
      <sz val="10"/>
      <color indexed="8"/>
      <name val="MS Sans Serif"/>
      <family val="2"/>
    </font>
    <font>
      <sz val="11"/>
      <color theme="1"/>
      <name val="Calibri"/>
      <family val="2"/>
      <scheme val="minor"/>
    </font>
    <font>
      <sz val="10"/>
      <color indexed="8"/>
      <name val="Verdana"/>
      <family val="2"/>
    </font>
    <font>
      <sz val="12"/>
      <name val="Tms Rmn"/>
    </font>
    <font>
      <sz val="10"/>
      <name val="Helv"/>
      <family val="2"/>
    </font>
    <font>
      <sz val="10"/>
      <color indexed="8"/>
      <name val="Arial CE"/>
      <charset val="238"/>
    </font>
    <font>
      <sz val="11"/>
      <color indexed="10"/>
      <name val="Calibri"/>
      <family val="2"/>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charset val="238"/>
    </font>
    <font>
      <b/>
      <sz val="11"/>
      <color indexed="8"/>
      <name val="Calibri"/>
      <family val="2"/>
    </font>
    <font>
      <sz val="11"/>
      <color indexed="20"/>
      <name val="Calibri"/>
      <family val="2"/>
    </font>
    <font>
      <sz val="11"/>
      <color indexed="17"/>
      <name val="Calibri"/>
      <family val="2"/>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8"/>
      <color theme="1"/>
      <name val="Arial"/>
      <family val="2"/>
      <charset val="238"/>
    </font>
    <font>
      <sz val="11"/>
      <color rgb="FF000000"/>
      <name val="Arial1"/>
    </font>
    <font>
      <sz val="11"/>
      <color rgb="FF000000"/>
      <name val="Calibri"/>
      <family val="2"/>
      <charset val="238"/>
    </font>
    <font>
      <sz val="11"/>
      <color rgb="FF000000"/>
      <name val="Arial1"/>
      <charset val="238"/>
    </font>
    <font>
      <sz val="10"/>
      <color rgb="FF000000"/>
      <name val="Arial2"/>
    </font>
    <font>
      <sz val="10"/>
      <name val="Arial"/>
      <family val="2"/>
      <charset val="1"/>
    </font>
    <font>
      <b/>
      <sz val="10"/>
      <color theme="1"/>
      <name val="Arial"/>
      <family val="2"/>
      <charset val="238"/>
    </font>
    <font>
      <sz val="12"/>
      <color theme="1"/>
      <name val="Arial"/>
      <family val="2"/>
    </font>
    <font>
      <sz val="9"/>
      <name val="Arial"/>
      <family val="2"/>
      <charset val="238"/>
    </font>
    <font>
      <b/>
      <sz val="12"/>
      <name val="Arial"/>
      <family val="2"/>
      <charset val="238"/>
    </font>
    <font>
      <sz val="11"/>
      <name val="Arial"/>
      <family val="2"/>
      <charset val="238"/>
    </font>
    <font>
      <sz val="10"/>
      <name val="Arial"/>
      <family val="2"/>
      <charset val="238"/>
    </font>
    <font>
      <sz val="9"/>
      <name val="Arial"/>
      <family val="2"/>
    </font>
    <font>
      <b/>
      <sz val="10"/>
      <name val="Arial"/>
      <family val="2"/>
      <charset val="238"/>
    </font>
    <font>
      <sz val="10"/>
      <color theme="1"/>
      <name val="Arial"/>
      <family val="2"/>
      <charset val="238"/>
    </font>
    <font>
      <sz val="10"/>
      <color rgb="FFFF0000"/>
      <name val="Arial"/>
      <family val="2"/>
      <charset val="238"/>
    </font>
    <font>
      <sz val="10"/>
      <color rgb="FFFF0000"/>
      <name val="Arial"/>
      <family val="2"/>
    </font>
    <font>
      <b/>
      <sz val="10"/>
      <color theme="1"/>
      <name val="Calibri"/>
      <family val="2"/>
      <charset val="238"/>
      <scheme val="minor"/>
    </font>
    <font>
      <strike/>
      <sz val="10"/>
      <color theme="1"/>
      <name val="Arial"/>
      <family val="2"/>
    </font>
    <font>
      <b/>
      <strike/>
      <sz val="10"/>
      <color rgb="FFFF0000"/>
      <name val="Arial"/>
      <family val="2"/>
    </font>
    <font>
      <b/>
      <sz val="10"/>
      <color theme="1"/>
      <name val="Arial"/>
      <family val="2"/>
    </font>
    <font>
      <b/>
      <sz val="12"/>
      <color theme="1"/>
      <name val="Arial"/>
      <family val="2"/>
      <charset val="238"/>
    </font>
    <font>
      <b/>
      <sz val="12"/>
      <name val="Arial"/>
      <family val="2"/>
    </font>
    <font>
      <sz val="9"/>
      <color theme="1"/>
      <name val="Arial"/>
      <family val="2"/>
      <charset val="238"/>
    </font>
    <font>
      <b/>
      <sz val="9"/>
      <name val="Arial"/>
      <family val="2"/>
      <charset val="238"/>
    </font>
    <font>
      <i/>
      <sz val="9"/>
      <color theme="1"/>
      <name val="Arial"/>
      <family val="2"/>
      <charset val="238"/>
    </font>
    <font>
      <sz val="9"/>
      <color rgb="FF000000"/>
      <name val="Arial"/>
      <family val="2"/>
      <charset val="238"/>
    </font>
    <font>
      <vertAlign val="superscript"/>
      <sz val="9"/>
      <color indexed="8"/>
      <name val="Arial"/>
      <family val="2"/>
      <charset val="238"/>
    </font>
    <font>
      <b/>
      <sz val="9"/>
      <color theme="1"/>
      <name val="Arial"/>
      <family val="2"/>
      <charset val="238"/>
    </font>
    <font>
      <i/>
      <sz val="9"/>
      <name val="Arial"/>
      <family val="2"/>
      <charset val="238"/>
    </font>
    <font>
      <sz val="10"/>
      <name val="Calibri"/>
      <family val="2"/>
      <scheme val="minor"/>
    </font>
    <font>
      <u/>
      <sz val="9"/>
      <name val="Arial"/>
      <family val="2"/>
      <charset val="238"/>
    </font>
    <font>
      <vertAlign val="superscript"/>
      <sz val="9"/>
      <name val="Arial"/>
      <family val="2"/>
      <charset val="238"/>
    </font>
    <font>
      <sz val="9"/>
      <color rgb="FFFF0000"/>
      <name val="Arial"/>
      <family val="2"/>
      <charset val="238"/>
    </font>
    <font>
      <vertAlign val="superscript"/>
      <sz val="9"/>
      <color rgb="FF000000"/>
      <name val="Arial"/>
      <family val="2"/>
      <charset val="238"/>
    </font>
    <font>
      <sz val="9"/>
      <color indexed="8"/>
      <name val="Arial"/>
      <family val="2"/>
      <charset val="238"/>
    </font>
    <font>
      <u/>
      <sz val="9"/>
      <color rgb="FFFF0000"/>
      <name val="Arial"/>
      <family val="2"/>
      <charset val="238"/>
    </font>
    <font>
      <b/>
      <sz val="9"/>
      <color indexed="10"/>
      <name val="Arial"/>
      <family val="2"/>
      <charset val="238"/>
    </font>
    <font>
      <b/>
      <i/>
      <sz val="9"/>
      <name val="Arial"/>
      <family val="2"/>
      <charset val="238"/>
    </font>
    <font>
      <vertAlign val="subscript"/>
      <sz val="10"/>
      <name val="Arial"/>
      <family val="2"/>
    </font>
    <font>
      <b/>
      <sz val="11"/>
      <color theme="1"/>
      <name val="Arial"/>
      <family val="2"/>
      <charset val="238"/>
    </font>
    <font>
      <b/>
      <sz val="10"/>
      <color indexed="10"/>
      <name val="Arial"/>
      <family val="2"/>
      <charset val="238"/>
    </font>
    <font>
      <u/>
      <sz val="10"/>
      <name val="Arial"/>
      <family val="2"/>
      <charset val="238"/>
    </font>
    <font>
      <sz val="10"/>
      <name val="Arial Narrow"/>
      <family val="2"/>
      <charset val="238"/>
    </font>
    <font>
      <i/>
      <sz val="10"/>
      <name val="Arial"/>
      <family val="2"/>
      <charset val="238"/>
    </font>
    <font>
      <vertAlign val="superscript"/>
      <sz val="10"/>
      <name val="Arial"/>
      <family val="2"/>
      <charset val="238"/>
    </font>
    <font>
      <sz val="11"/>
      <color theme="1"/>
      <name val="Arial"/>
      <family val="2"/>
    </font>
    <font>
      <b/>
      <sz val="11"/>
      <color theme="1"/>
      <name val="Arial"/>
      <family val="2"/>
    </font>
    <font>
      <u/>
      <sz val="10"/>
      <color rgb="FF000000"/>
      <name val="Arial"/>
      <family val="2"/>
      <charset val="238"/>
    </font>
    <font>
      <sz val="10"/>
      <color rgb="FF000000"/>
      <name val="Arial"/>
      <family val="2"/>
      <charset val="238"/>
    </font>
    <font>
      <b/>
      <u/>
      <sz val="10"/>
      <color theme="1"/>
      <name val="Arial"/>
      <family val="2"/>
      <charset val="238"/>
    </font>
    <font>
      <b/>
      <u/>
      <sz val="10"/>
      <name val="Arial"/>
      <family val="2"/>
      <charset val="238"/>
    </font>
    <font>
      <b/>
      <u/>
      <sz val="10"/>
      <color rgb="FF000000"/>
      <name val="Arial"/>
      <family val="2"/>
      <charset val="238"/>
    </font>
    <font>
      <b/>
      <sz val="10"/>
      <color rgb="FF000000"/>
      <name val="Arial"/>
      <family val="2"/>
      <charset val="238"/>
    </font>
    <font>
      <sz val="14"/>
      <name val="Arial"/>
      <family val="2"/>
      <charset val="238"/>
    </font>
    <font>
      <b/>
      <sz val="14"/>
      <color indexed="10"/>
      <name val="Arial"/>
      <family val="2"/>
      <charset val="238"/>
    </font>
    <font>
      <b/>
      <sz val="14"/>
      <color rgb="FFFF0000"/>
      <name val="Arial"/>
      <family val="2"/>
      <charset val="238"/>
    </font>
    <font>
      <b/>
      <i/>
      <sz val="14"/>
      <color rgb="FFFF0000"/>
      <name val="Arial"/>
      <family val="2"/>
      <charset val="238"/>
    </font>
  </fonts>
  <fills count="33">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indexed="56"/>
      </patternFill>
    </fill>
    <fill>
      <patternFill patternType="solid">
        <fgColor indexed="54"/>
      </patternFill>
    </fill>
    <fill>
      <patternFill patternType="solid">
        <fgColor indexed="9"/>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hair">
        <color indexed="64"/>
      </bottom>
      <diagonal/>
    </border>
  </borders>
  <cellStyleXfs count="528">
    <xf numFmtId="0" fontId="0" fillId="0" borderId="0"/>
    <xf numFmtId="0" fontId="4" fillId="0" borderId="0"/>
    <xf numFmtId="0" fontId="1" fillId="0" borderId="0"/>
    <xf numFmtId="0" fontId="7" fillId="0" borderId="0"/>
    <xf numFmtId="0" fontId="7" fillId="0" borderId="0" applyBorder="0"/>
    <xf numFmtId="0" fontId="3" fillId="0" borderId="0"/>
    <xf numFmtId="167" fontId="8" fillId="3" borderId="0" applyNumberFormat="0" applyBorder="0" applyAlignment="0" applyProtection="0"/>
    <xf numFmtId="0" fontId="8" fillId="3" borderId="0" applyNumberFormat="0" applyBorder="0" applyAlignment="0" applyProtection="0"/>
    <xf numFmtId="167" fontId="8" fillId="4" borderId="0" applyNumberFormat="0" applyBorder="0" applyAlignment="0" applyProtection="0"/>
    <xf numFmtId="0" fontId="8" fillId="4" borderId="0" applyNumberFormat="0" applyBorder="0" applyAlignment="0" applyProtection="0"/>
    <xf numFmtId="167" fontId="8" fillId="5" borderId="0" applyNumberFormat="0" applyBorder="0" applyAlignment="0" applyProtection="0"/>
    <xf numFmtId="0" fontId="8" fillId="5" borderId="0" applyNumberFormat="0" applyBorder="0" applyAlignment="0" applyProtection="0"/>
    <xf numFmtId="167" fontId="8" fillId="6" borderId="0" applyNumberFormat="0" applyBorder="0" applyAlignment="0" applyProtection="0"/>
    <xf numFmtId="0" fontId="8" fillId="6" borderId="0" applyNumberFormat="0" applyBorder="0" applyAlignment="0" applyProtection="0"/>
    <xf numFmtId="167" fontId="8" fillId="7" borderId="0" applyNumberFormat="0" applyBorder="0" applyAlignment="0" applyProtection="0"/>
    <xf numFmtId="167" fontId="8" fillId="8" borderId="0" applyNumberFormat="0" applyBorder="0" applyAlignment="0" applyProtection="0"/>
    <xf numFmtId="0" fontId="8" fillId="8"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7" fontId="8" fillId="9" borderId="0" applyNumberFormat="0" applyBorder="0" applyAlignment="0" applyProtection="0"/>
    <xf numFmtId="0" fontId="8" fillId="9" borderId="0" applyNumberFormat="0" applyBorder="0" applyAlignment="0" applyProtection="0"/>
    <xf numFmtId="167" fontId="8" fillId="10" borderId="0" applyNumberFormat="0" applyBorder="0" applyAlignment="0" applyProtection="0"/>
    <xf numFmtId="167" fontId="8" fillId="11" borderId="0" applyNumberFormat="0" applyBorder="0" applyAlignment="0" applyProtection="0"/>
    <xf numFmtId="0" fontId="8" fillId="11" borderId="0" applyNumberFormat="0" applyBorder="0" applyAlignment="0" applyProtection="0"/>
    <xf numFmtId="167" fontId="8" fillId="6" borderId="0" applyNumberFormat="0" applyBorder="0" applyAlignment="0" applyProtection="0"/>
    <xf numFmtId="0" fontId="8" fillId="6" borderId="0" applyNumberFormat="0" applyBorder="0" applyAlignment="0" applyProtection="0"/>
    <xf numFmtId="167" fontId="8" fillId="9" borderId="0" applyNumberFormat="0" applyBorder="0" applyAlignment="0" applyProtection="0"/>
    <xf numFmtId="0" fontId="8" fillId="9" borderId="0" applyNumberFormat="0" applyBorder="0" applyAlignment="0" applyProtection="0"/>
    <xf numFmtId="167" fontId="8" fillId="12" borderId="0" applyNumberFormat="0" applyBorder="0" applyAlignment="0" applyProtection="0"/>
    <xf numFmtId="0" fontId="8"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167" fontId="10" fillId="13" borderId="0" applyNumberFormat="0" applyBorder="0" applyAlignment="0" applyProtection="0"/>
    <xf numFmtId="0" fontId="10" fillId="13" borderId="0" applyNumberFormat="0" applyBorder="0" applyAlignment="0" applyProtection="0"/>
    <xf numFmtId="167" fontId="10" fillId="10" borderId="0" applyNumberFormat="0" applyBorder="0" applyAlignment="0" applyProtection="0"/>
    <xf numFmtId="0" fontId="10" fillId="10" borderId="0" applyNumberFormat="0" applyBorder="0" applyAlignment="0" applyProtection="0"/>
    <xf numFmtId="167" fontId="10" fillId="11" borderId="0" applyNumberFormat="0" applyBorder="0" applyAlignment="0" applyProtection="0"/>
    <xf numFmtId="0" fontId="10" fillId="11" borderId="0" applyNumberFormat="0" applyBorder="0" applyAlignment="0" applyProtection="0"/>
    <xf numFmtId="167" fontId="10" fillId="14" borderId="0" applyNumberFormat="0" applyBorder="0" applyAlignment="0" applyProtection="0"/>
    <xf numFmtId="0" fontId="10" fillId="14" borderId="0" applyNumberFormat="0" applyBorder="0" applyAlignment="0" applyProtection="0"/>
    <xf numFmtId="167" fontId="10" fillId="15" borderId="0" applyNumberFormat="0" applyBorder="0" applyAlignment="0" applyProtection="0"/>
    <xf numFmtId="0" fontId="10" fillId="15" borderId="0" applyNumberFormat="0" applyBorder="0" applyAlignment="0" applyProtection="0"/>
    <xf numFmtId="167" fontId="10" fillId="16" borderId="0" applyNumberFormat="0" applyBorder="0" applyAlignment="0" applyProtection="0"/>
    <xf numFmtId="0" fontId="10" fillId="16"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167" fontId="10" fillId="17" borderId="0" applyNumberFormat="0" applyBorder="0" applyAlignment="0" applyProtection="0"/>
    <xf numFmtId="0" fontId="10" fillId="17" borderId="0" applyNumberFormat="0" applyBorder="0" applyAlignment="0" applyProtection="0"/>
    <xf numFmtId="167" fontId="10" fillId="18" borderId="0" applyNumberFormat="0" applyBorder="0" applyAlignment="0" applyProtection="0"/>
    <xf numFmtId="0" fontId="10" fillId="18" borderId="0" applyNumberFormat="0" applyBorder="0" applyAlignment="0" applyProtection="0"/>
    <xf numFmtId="167" fontId="10" fillId="19" borderId="0" applyNumberFormat="0" applyBorder="0" applyAlignment="0" applyProtection="0"/>
    <xf numFmtId="0" fontId="10" fillId="19" borderId="0" applyNumberFormat="0" applyBorder="0" applyAlignment="0" applyProtection="0"/>
    <xf numFmtId="167" fontId="10" fillId="14" borderId="0" applyNumberFormat="0" applyBorder="0" applyAlignment="0" applyProtection="0"/>
    <xf numFmtId="0" fontId="10" fillId="14" borderId="0" applyNumberFormat="0" applyBorder="0" applyAlignment="0" applyProtection="0"/>
    <xf numFmtId="167" fontId="10" fillId="15" borderId="0" applyNumberFormat="0" applyBorder="0" applyAlignment="0" applyProtection="0"/>
    <xf numFmtId="167" fontId="10" fillId="20" borderId="0" applyNumberFormat="0" applyBorder="0" applyAlignment="0" applyProtection="0"/>
    <xf numFmtId="0" fontId="10" fillId="20" borderId="0" applyNumberFormat="0" applyBorder="0" applyAlignment="0" applyProtection="0"/>
    <xf numFmtId="167" fontId="12" fillId="4" borderId="0" applyNumberFormat="0" applyBorder="0" applyAlignment="0" applyProtection="0"/>
    <xf numFmtId="0" fontId="12" fillId="4" borderId="0" applyNumberFormat="0" applyBorder="0" applyAlignment="0" applyProtection="0"/>
    <xf numFmtId="0" fontId="1" fillId="21" borderId="5" applyNumberFormat="0" applyFont="0" applyAlignment="0" applyProtection="0"/>
    <xf numFmtId="0" fontId="1" fillId="21" borderId="5" applyNumberFormat="0" applyFont="0" applyAlignment="0" applyProtection="0"/>
    <xf numFmtId="0" fontId="4" fillId="21" borderId="5" applyNumberFormat="0" applyFont="0" applyAlignment="0" applyProtection="0"/>
    <xf numFmtId="0" fontId="1" fillId="21" borderId="5" applyNumberFormat="0" applyFont="0" applyAlignment="0" applyProtection="0"/>
    <xf numFmtId="0" fontId="4" fillId="21" borderId="5" applyNumberFormat="0" applyFont="0" applyAlignment="0" applyProtection="0"/>
    <xf numFmtId="0" fontId="1" fillId="21" borderId="5" applyNumberFormat="0" applyFont="0" applyAlignment="0" applyProtection="0"/>
    <xf numFmtId="0" fontId="13" fillId="22" borderId="6" applyNumberFormat="0" applyAlignment="0" applyProtection="0"/>
    <xf numFmtId="167" fontId="14" fillId="22" borderId="6" applyNumberFormat="0" applyAlignment="0" applyProtection="0"/>
    <xf numFmtId="0" fontId="14" fillId="22" borderId="6" applyNumberFormat="0" applyAlignment="0" applyProtection="0"/>
    <xf numFmtId="0" fontId="15" fillId="0" borderId="7" applyNumberFormat="0" applyFill="0" applyAlignment="0" applyProtection="0"/>
    <xf numFmtId="0" fontId="16" fillId="23" borderId="8" applyNumberFormat="0" applyAlignment="0" applyProtection="0"/>
    <xf numFmtId="167" fontId="17" fillId="23" borderId="8" applyNumberForma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0" fontId="19" fillId="0" borderId="0">
      <alignment horizontal="left" wrapText="1" indent="1"/>
    </xf>
    <xf numFmtId="0" fontId="20" fillId="5" borderId="0" applyNumberFormat="0" applyBorder="0" applyAlignment="0" applyProtection="0"/>
    <xf numFmtId="0" fontId="20" fillId="5" borderId="0" applyNumberFormat="0" applyBorder="0" applyAlignment="0" applyProtection="0"/>
    <xf numFmtId="171" fontId="4" fillId="0" borderId="0" applyFont="0" applyFill="0" applyBorder="0" applyAlignment="0" applyProtection="0"/>
    <xf numFmtId="171" fontId="1" fillId="0" borderId="0" applyFont="0" applyFill="0" applyBorder="0" applyAlignment="0" applyProtection="0"/>
    <xf numFmtId="0" fontId="1" fillId="0" borderId="0"/>
    <xf numFmtId="167" fontId="21" fillId="0" borderId="0" applyNumberFormat="0" applyFill="0" applyBorder="0" applyAlignment="0" applyProtection="0"/>
    <xf numFmtId="167" fontId="20" fillId="5" borderId="0" applyNumberFormat="0" applyBorder="0" applyAlignment="0" applyProtection="0"/>
    <xf numFmtId="0" fontId="20" fillId="5" borderId="0" applyNumberFormat="0" applyBorder="0" applyAlignment="0" applyProtection="0"/>
    <xf numFmtId="167" fontId="22" fillId="0" borderId="9" applyNumberFormat="0" applyFill="0" applyAlignment="0" applyProtection="0"/>
    <xf numFmtId="0" fontId="22" fillId="0" borderId="9" applyNumberFormat="0" applyFill="0" applyAlignment="0" applyProtection="0"/>
    <xf numFmtId="167" fontId="23" fillId="0" borderId="10" applyNumberFormat="0" applyFill="0" applyAlignment="0" applyProtection="0"/>
    <xf numFmtId="0" fontId="23" fillId="0" borderId="10" applyNumberFormat="0" applyFill="0" applyAlignment="0" applyProtection="0"/>
    <xf numFmtId="167" fontId="24" fillId="0" borderId="11" applyNumberFormat="0" applyFill="0" applyAlignment="0" applyProtection="0"/>
    <xf numFmtId="0" fontId="24" fillId="0" borderId="11" applyNumberFormat="0" applyFill="0" applyAlignment="0" applyProtection="0"/>
    <xf numFmtId="167"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167" fontId="26" fillId="8" borderId="6" applyNumberFormat="0" applyAlignment="0" applyProtection="0"/>
    <xf numFmtId="0" fontId="26" fillId="8" borderId="6" applyNumberFormat="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27" fillId="22" borderId="12" applyNumberFormat="0" applyAlignment="0" applyProtection="0"/>
    <xf numFmtId="0" fontId="27" fillId="22" borderId="12" applyNumberFormat="0" applyAlignment="0" applyProtection="0"/>
    <xf numFmtId="0" fontId="27" fillId="22" borderId="12" applyNumberFormat="0" applyAlignment="0" applyProtection="0"/>
    <xf numFmtId="0" fontId="14" fillId="22" borderId="6" applyNumberFormat="0" applyAlignment="0" applyProtection="0"/>
    <xf numFmtId="0" fontId="14" fillId="22" borderId="6" applyNumberFormat="0" applyAlignment="0" applyProtection="0"/>
    <xf numFmtId="0" fontId="28" fillId="0" borderId="0">
      <alignment horizontal="right" vertical="top"/>
    </xf>
    <xf numFmtId="0" fontId="29" fillId="0" borderId="0">
      <alignment horizontal="justify" vertical="top" wrapText="1"/>
    </xf>
    <xf numFmtId="0" fontId="28" fillId="0" borderId="0">
      <alignment horizontal="left"/>
    </xf>
    <xf numFmtId="4" fontId="29" fillId="0" borderId="0">
      <alignment horizontal="right"/>
    </xf>
    <xf numFmtId="0" fontId="29" fillId="0" borderId="0">
      <alignment horizontal="right"/>
    </xf>
    <xf numFmtId="4" fontId="29" fillId="0" borderId="0">
      <alignment horizontal="right" wrapText="1"/>
    </xf>
    <xf numFmtId="0" fontId="29" fillId="0" borderId="0">
      <alignment horizontal="right"/>
    </xf>
    <xf numFmtId="4" fontId="29" fillId="0" borderId="0">
      <alignment horizontal="right"/>
    </xf>
    <xf numFmtId="167" fontId="30" fillId="0" borderId="7" applyNumberFormat="0" applyFill="0" applyAlignment="0" applyProtection="0"/>
    <xf numFmtId="0" fontId="30" fillId="0" borderId="7" applyNumberFormat="0" applyFill="0" applyAlignment="0" applyProtection="0"/>
    <xf numFmtId="0" fontId="12" fillId="4" borderId="0" applyNumberFormat="0" applyBorder="0" applyAlignment="0" applyProtection="0"/>
    <xf numFmtId="0" fontId="12" fillId="4" borderId="0" applyNumberFormat="0" applyBorder="0" applyAlignment="0" applyProtection="0"/>
    <xf numFmtId="0" fontId="3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7" fontId="32" fillId="24" borderId="0" applyNumberFormat="0" applyBorder="0" applyAlignment="0" applyProtection="0"/>
    <xf numFmtId="0" fontId="32" fillId="24" borderId="0" applyNumberFormat="0" applyBorder="0" applyAlignment="0" applyProtection="0"/>
    <xf numFmtId="0" fontId="33"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 fillId="0" borderId="0"/>
    <xf numFmtId="172" fontId="1" fillId="0" borderId="0"/>
    <xf numFmtId="0" fontId="1" fillId="0" borderId="0"/>
    <xf numFmtId="0" fontId="34" fillId="0" borderId="0"/>
    <xf numFmtId="0" fontId="35"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36" fillId="0" borderId="0"/>
    <xf numFmtId="0" fontId="37" fillId="0" borderId="0"/>
    <xf numFmtId="0" fontId="1" fillId="0" borderId="0"/>
    <xf numFmtId="0" fontId="38" fillId="0" borderId="0"/>
    <xf numFmtId="0" fontId="8" fillId="0" borderId="0"/>
    <xf numFmtId="0" fontId="1" fillId="0" borderId="0"/>
    <xf numFmtId="0" fontId="1" fillId="0" borderId="0"/>
    <xf numFmtId="0" fontId="1" fillId="0" borderId="0"/>
    <xf numFmtId="173" fontId="1" fillId="0" borderId="0"/>
    <xf numFmtId="0" fontId="3" fillId="0" borderId="0"/>
    <xf numFmtId="0" fontId="1" fillId="0" borderId="0"/>
    <xf numFmtId="0" fontId="1" fillId="0" borderId="0"/>
    <xf numFmtId="0" fontId="1" fillId="0" borderId="0"/>
    <xf numFmtId="0" fontId="18" fillId="0" borderId="0"/>
    <xf numFmtId="0" fontId="1" fillId="0" borderId="0"/>
    <xf numFmtId="0" fontId="4" fillId="0" borderId="0"/>
    <xf numFmtId="0" fontId="4" fillId="0" borderId="0"/>
    <xf numFmtId="0" fontId="1" fillId="0" borderId="0"/>
    <xf numFmtId="0" fontId="1" fillId="0" borderId="0"/>
    <xf numFmtId="0" fontId="1" fillId="0" borderId="0"/>
    <xf numFmtId="167"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37" fillId="0" borderId="0"/>
    <xf numFmtId="0" fontId="37" fillId="0" borderId="0"/>
    <xf numFmtId="0" fontId="37" fillId="0" borderId="0"/>
    <xf numFmtId="0" fontId="1" fillId="0" borderId="0"/>
    <xf numFmtId="0" fontId="1" fillId="0" borderId="0"/>
    <xf numFmtId="4" fontId="34" fillId="0" borderId="0"/>
    <xf numFmtId="0" fontId="1" fillId="0" borderId="0"/>
    <xf numFmtId="0" fontId="8" fillId="0" borderId="0"/>
    <xf numFmtId="0" fontId="1" fillId="0" borderId="0"/>
    <xf numFmtId="0" fontId="1" fillId="0" borderId="0"/>
    <xf numFmtId="0" fontId="39" fillId="0" borderId="0"/>
    <xf numFmtId="0" fontId="1" fillId="0" borderId="0"/>
    <xf numFmtId="173" fontId="1" fillId="0" borderId="0"/>
    <xf numFmtId="4"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167" fontId="1" fillId="0" borderId="0"/>
    <xf numFmtId="172" fontId="3" fillId="0" borderId="0"/>
    <xf numFmtId="0" fontId="1" fillId="0" borderId="0"/>
    <xf numFmtId="0" fontId="1" fillId="0" borderId="0"/>
    <xf numFmtId="3" fontId="40" fillId="0" borderId="0">
      <alignment horizontal="justify" vertical="top" wrapText="1"/>
    </xf>
    <xf numFmtId="3" fontId="41" fillId="0" borderId="0">
      <alignment horizontal="justify" vertical="justify"/>
    </xf>
    <xf numFmtId="3" fontId="41" fillId="0" borderId="0">
      <alignment horizontal="justify" vertical="justify"/>
    </xf>
    <xf numFmtId="4" fontId="42" fillId="0" borderId="0">
      <alignment horizontal="justify"/>
    </xf>
    <xf numFmtId="0" fontId="43" fillId="0" borderId="0"/>
    <xf numFmtId="0" fontId="3" fillId="0" borderId="0"/>
    <xf numFmtId="0" fontId="3" fillId="0" borderId="0"/>
    <xf numFmtId="0" fontId="1" fillId="0" borderId="0"/>
    <xf numFmtId="174" fontId="1" fillId="0" borderId="0"/>
    <xf numFmtId="0" fontId="4"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4" fillId="0" borderId="0"/>
    <xf numFmtId="0" fontId="8" fillId="0" borderId="0"/>
    <xf numFmtId="0" fontId="8" fillId="0" borderId="0"/>
    <xf numFmtId="0" fontId="3" fillId="0" borderId="0"/>
    <xf numFmtId="0" fontId="1" fillId="0" borderId="0"/>
    <xf numFmtId="0" fontId="3" fillId="0" borderId="0"/>
    <xf numFmtId="0" fontId="4" fillId="21" borderId="5" applyNumberFormat="0" applyFont="0" applyAlignment="0" applyProtection="0"/>
    <xf numFmtId="167" fontId="45" fillId="21" borderId="5" applyNumberFormat="0" applyFont="0" applyAlignment="0" applyProtection="0"/>
    <xf numFmtId="0" fontId="1" fillId="21" borderId="5" applyNumberFormat="0" applyFont="0" applyAlignment="0" applyProtection="0"/>
    <xf numFmtId="175" fontId="46" fillId="0" borderId="0"/>
    <xf numFmtId="0" fontId="47" fillId="0" borderId="0"/>
    <xf numFmtId="0" fontId="1" fillId="0" borderId="0"/>
    <xf numFmtId="0" fontId="1" fillId="0" borderId="0"/>
    <xf numFmtId="0" fontId="1" fillId="0" borderId="0"/>
    <xf numFmtId="0" fontId="1" fillId="0" borderId="0"/>
    <xf numFmtId="0" fontId="1" fillId="0" borderId="0"/>
    <xf numFmtId="167" fontId="27" fillId="22" borderId="12" applyNumberFormat="0" applyAlignment="0" applyProtection="0"/>
    <xf numFmtId="0" fontId="27" fillId="22" borderId="12"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7" applyNumberFormat="0" applyFill="0" applyAlignment="0" applyProtection="0"/>
    <xf numFmtId="0" fontId="30" fillId="0" borderId="7" applyNumberFormat="0" applyFill="0" applyAlignment="0" applyProtection="0"/>
    <xf numFmtId="0" fontId="17" fillId="23" borderId="8" applyNumberFormat="0" applyAlignment="0" applyProtection="0"/>
    <xf numFmtId="0" fontId="17" fillId="23" borderId="8" applyNumberFormat="0" applyAlignment="0" applyProtection="0"/>
    <xf numFmtId="0" fontId="48" fillId="0" borderId="0"/>
    <xf numFmtId="0" fontId="7" fillId="0" borderId="0"/>
    <xf numFmtId="0" fontId="1" fillId="0" borderId="0"/>
    <xf numFmtId="0" fontId="7" fillId="0" borderId="0"/>
    <xf numFmtId="0" fontId="4" fillId="0" borderId="0"/>
    <xf numFmtId="0" fontId="21" fillId="0" borderId="0" applyNumberFormat="0" applyFill="0" applyBorder="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7" fontId="31" fillId="0" borderId="0" applyNumberFormat="0" applyFill="0" applyBorder="0" applyAlignment="0" applyProtection="0"/>
    <xf numFmtId="0" fontId="31" fillId="0" borderId="0" applyNumberFormat="0" applyFill="0" applyBorder="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10" applyNumberFormat="0" applyFill="0" applyAlignment="0" applyProtection="0"/>
    <xf numFmtId="0" fontId="55" fillId="0" borderId="11" applyNumberFormat="0" applyFill="0" applyAlignment="0" applyProtection="0"/>
    <xf numFmtId="0" fontId="55" fillId="0" borderId="0" applyNumberFormat="0" applyFill="0" applyBorder="0" applyAlignment="0" applyProtection="0"/>
    <xf numFmtId="167" fontId="56" fillId="0" borderId="13" applyNumberFormat="0" applyFill="0" applyAlignment="0" applyProtection="0"/>
    <xf numFmtId="0" fontId="56" fillId="0" borderId="13" applyNumberFormat="0" applyFill="0" applyAlignment="0" applyProtection="0"/>
    <xf numFmtId="0" fontId="57"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26" fillId="8" borderId="6" applyNumberFormat="0" applyAlignment="0" applyProtection="0"/>
    <xf numFmtId="0" fontId="26" fillId="8" borderId="6" applyNumberFormat="0" applyAlignment="0" applyProtection="0"/>
    <xf numFmtId="0" fontId="58" fillId="4" borderId="0" applyNumberFormat="0" applyBorder="0" applyAlignment="0" applyProtection="0"/>
    <xf numFmtId="0" fontId="59" fillId="5" borderId="0" applyNumberFormat="0" applyBorder="0" applyAlignment="0" applyProtection="0"/>
    <xf numFmtId="176" fontId="4" fillId="0" borderId="0" applyFont="0" applyFill="0" applyBorder="0" applyAlignment="0" applyProtection="0"/>
    <xf numFmtId="0" fontId="1" fillId="0" borderId="14" applyNumberFormat="0" applyFont="0" applyAlignment="0"/>
    <xf numFmtId="167" fontId="49" fillId="0" borderId="0" applyNumberFormat="0" applyFill="0" applyBorder="0" applyAlignment="0" applyProtection="0"/>
    <xf numFmtId="0" fontId="49"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2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21"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24"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21" borderId="0" applyNumberFormat="0" applyBorder="0" applyAlignment="0" applyProtection="0"/>
    <xf numFmtId="0" fontId="10" fillId="7" borderId="0" applyNumberFormat="0" applyBorder="0" applyAlignment="0" applyProtection="0"/>
    <xf numFmtId="0" fontId="10" fillId="20" borderId="0" applyNumberFormat="0" applyBorder="0" applyAlignment="0" applyProtection="0"/>
    <xf numFmtId="0" fontId="10" fillId="12"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25" borderId="0" applyNumberFormat="0" applyBorder="0" applyAlignment="0" applyProtection="0"/>
    <xf numFmtId="0" fontId="10" fillId="20" borderId="0" applyNumberFormat="0" applyBorder="0" applyAlignment="0" applyProtection="0"/>
    <xf numFmtId="0" fontId="10" fillId="12" borderId="0" applyNumberFormat="0" applyBorder="0" applyAlignment="0" applyProtection="0"/>
    <xf numFmtId="0" fontId="10" fillId="26"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2" fillId="6" borderId="0" applyNumberFormat="0" applyBorder="0" applyAlignment="0" applyProtection="0"/>
    <xf numFmtId="0" fontId="60" fillId="27" borderId="6" applyNumberFormat="0" applyAlignment="0" applyProtection="0"/>
    <xf numFmtId="0" fontId="17" fillId="23" borderId="8" applyNumberFormat="0" applyAlignment="0" applyProtection="0"/>
    <xf numFmtId="0" fontId="21" fillId="0" borderId="0" applyNumberFormat="0" applyFill="0" applyBorder="0" applyAlignment="0" applyProtection="0"/>
    <xf numFmtId="0" fontId="61" fillId="0" borderId="15" applyNumberFormat="0" applyFill="0" applyAlignment="0" applyProtection="0"/>
    <xf numFmtId="0" fontId="62" fillId="0" borderId="16" applyNumberFormat="0" applyFill="0" applyAlignment="0" applyProtection="0"/>
    <xf numFmtId="0" fontId="63" fillId="0" borderId="17" applyNumberFormat="0" applyFill="0" applyAlignment="0" applyProtection="0"/>
    <xf numFmtId="0" fontId="63" fillId="0" borderId="0" applyNumberFormat="0" applyFill="0" applyBorder="0" applyAlignment="0" applyProtection="0"/>
    <xf numFmtId="0" fontId="26" fillId="24" borderId="6" applyNumberFormat="0" applyAlignment="0" applyProtection="0"/>
    <xf numFmtId="0" fontId="49" fillId="0" borderId="18" applyNumberFormat="0" applyFill="0" applyAlignment="0" applyProtection="0"/>
    <xf numFmtId="0" fontId="64" fillId="2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19" applyNumberFormat="0" applyFill="0" applyAlignment="0" applyProtection="0"/>
    <xf numFmtId="172" fontId="3" fillId="0" borderId="0"/>
    <xf numFmtId="0" fontId="4"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38" fillId="0" borderId="0"/>
    <xf numFmtId="0" fontId="40" fillId="0" borderId="0"/>
    <xf numFmtId="0" fontId="3" fillId="0" borderId="0"/>
    <xf numFmtId="0" fontId="8" fillId="0" borderId="0"/>
    <xf numFmtId="0" fontId="66" fillId="0" borderId="0"/>
    <xf numFmtId="0" fontId="67" fillId="0" borderId="0" applyNumberFormat="0" applyBorder="0" applyProtection="0"/>
    <xf numFmtId="0" fontId="68" fillId="0" borderId="0"/>
    <xf numFmtId="0" fontId="69" fillId="0" borderId="0" applyNumberFormat="0" applyBorder="0" applyProtection="0"/>
    <xf numFmtId="0" fontId="69" fillId="0" borderId="0" applyNumberFormat="0" applyBorder="0" applyProtection="0"/>
    <xf numFmtId="0" fontId="4" fillId="0" borderId="0"/>
    <xf numFmtId="165" fontId="4" fillId="0" borderId="0" applyFont="0" applyFill="0" applyBorder="0" applyAlignment="0" applyProtection="0"/>
    <xf numFmtId="0" fontId="1" fillId="0" borderId="0"/>
    <xf numFmtId="0" fontId="1" fillId="0" borderId="0"/>
    <xf numFmtId="165" fontId="4" fillId="0" borderId="0" applyFont="0" applyFill="0" applyBorder="0" applyAlignment="0" applyProtection="0"/>
    <xf numFmtId="0" fontId="1" fillId="0" borderId="0"/>
    <xf numFmtId="165" fontId="1" fillId="0" borderId="0" applyFont="0" applyFill="0" applyBorder="0" applyAlignment="0" applyProtection="0"/>
    <xf numFmtId="0" fontId="4" fillId="0" borderId="0"/>
    <xf numFmtId="0" fontId="1" fillId="0" borderId="0"/>
    <xf numFmtId="0" fontId="3" fillId="0" borderId="0"/>
    <xf numFmtId="43" fontId="1" fillId="0" borderId="0" applyFont="0" applyFill="0" applyBorder="0" applyAlignment="0" applyProtection="0"/>
    <xf numFmtId="0" fontId="8" fillId="0" borderId="0"/>
    <xf numFmtId="0" fontId="1" fillId="0" borderId="0"/>
    <xf numFmtId="0" fontId="40" fillId="0" borderId="0"/>
    <xf numFmtId="0" fontId="70" fillId="0" borderId="0"/>
    <xf numFmtId="0" fontId="8" fillId="0" borderId="0"/>
    <xf numFmtId="0" fontId="40" fillId="0" borderId="0"/>
    <xf numFmtId="0" fontId="8" fillId="0" borderId="0"/>
    <xf numFmtId="0" fontId="40" fillId="0" borderId="0"/>
    <xf numFmtId="0" fontId="1" fillId="0" borderId="0"/>
    <xf numFmtId="0" fontId="1" fillId="0" borderId="0"/>
    <xf numFmtId="172" fontId="3" fillId="0" borderId="0"/>
    <xf numFmtId="172" fontId="3" fillId="0" borderId="0"/>
    <xf numFmtId="177" fontId="1"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172" fontId="3" fillId="0" borderId="0"/>
    <xf numFmtId="0" fontId="3" fillId="0" borderId="0"/>
    <xf numFmtId="0" fontId="3" fillId="0" borderId="0"/>
    <xf numFmtId="0" fontId="76" fillId="0" borderId="0"/>
    <xf numFmtId="0" fontId="4" fillId="0" borderId="0"/>
    <xf numFmtId="9" fontId="3" fillId="0" borderId="0" applyFont="0" applyFill="0" applyBorder="0" applyAlignment="0" applyProtection="0"/>
    <xf numFmtId="0" fontId="1" fillId="0" borderId="0"/>
    <xf numFmtId="0" fontId="1" fillId="0" borderId="0"/>
    <xf numFmtId="0" fontId="75" fillId="0" borderId="0"/>
    <xf numFmtId="165" fontId="1" fillId="0" borderId="0" applyFont="0" applyFill="0" applyBorder="0" applyAlignment="0" applyProtection="0"/>
    <xf numFmtId="0" fontId="1" fillId="0" borderId="0"/>
    <xf numFmtId="0" fontId="1" fillId="0" borderId="0"/>
    <xf numFmtId="0" fontId="4" fillId="0" borderId="0"/>
  </cellStyleXfs>
  <cellXfs count="627">
    <xf numFmtId="0" fontId="0" fillId="0" borderId="0" xfId="0"/>
    <xf numFmtId="0" fontId="1" fillId="0" borderId="0" xfId="0" applyFont="1" applyAlignment="1">
      <alignment horizontal="right" vertical="center"/>
    </xf>
    <xf numFmtId="0" fontId="2" fillId="0" borderId="0" xfId="0" applyFont="1"/>
    <xf numFmtId="0" fontId="0" fillId="0" borderId="0" xfId="0"/>
    <xf numFmtId="0" fontId="1" fillId="0" borderId="0" xfId="214" applyAlignment="1">
      <alignment vertical="top"/>
    </xf>
    <xf numFmtId="0" fontId="1" fillId="0" borderId="0" xfId="214" applyAlignment="1">
      <alignment horizontal="justify" vertical="top" wrapText="1"/>
    </xf>
    <xf numFmtId="0" fontId="1" fillId="0" borderId="0" xfId="214"/>
    <xf numFmtId="0" fontId="1" fillId="0" borderId="0" xfId="2"/>
    <xf numFmtId="0" fontId="1" fillId="0" borderId="0" xfId="214" applyAlignment="1">
      <alignment wrapText="1"/>
    </xf>
    <xf numFmtId="166" fontId="1" fillId="0" borderId="4" xfId="0" applyNumberFormat="1" applyFont="1" applyBorder="1" applyAlignment="1">
      <alignment horizontal="center" vertical="center" wrapText="1"/>
    </xf>
    <xf numFmtId="0" fontId="6" fillId="0" borderId="20" xfId="0" applyFont="1" applyBorder="1"/>
    <xf numFmtId="0" fontId="6" fillId="0" borderId="20" xfId="0" applyFont="1" applyBorder="1" applyAlignment="1">
      <alignment wrapText="1"/>
    </xf>
    <xf numFmtId="4" fontId="6" fillId="0" borderId="20" xfId="0" applyNumberFormat="1" applyFont="1" applyBorder="1"/>
    <xf numFmtId="166" fontId="6" fillId="0" borderId="20" xfId="0" applyNumberFormat="1" applyFont="1" applyBorder="1"/>
    <xf numFmtId="0" fontId="71" fillId="0" borderId="20" xfId="0" applyFont="1" applyBorder="1" applyAlignment="1">
      <alignment wrapText="1"/>
    </xf>
    <xf numFmtId="0" fontId="1" fillId="0" borderId="20" xfId="415" applyFont="1" applyBorder="1" applyAlignment="1">
      <alignment horizontal="justify" vertical="top" wrapText="1"/>
    </xf>
    <xf numFmtId="0" fontId="1" fillId="0" borderId="20" xfId="415" applyFont="1" applyBorder="1" applyAlignment="1">
      <alignment horizontal="center"/>
    </xf>
    <xf numFmtId="4" fontId="1" fillId="0" borderId="20" xfId="415" applyNumberFormat="1" applyFont="1" applyBorder="1" applyAlignment="1"/>
    <xf numFmtId="2" fontId="1" fillId="0" borderId="20" xfId="415" applyNumberFormat="1" applyFont="1" applyBorder="1"/>
    <xf numFmtId="166" fontId="1" fillId="0" borderId="20" xfId="214" applyNumberFormat="1" applyFont="1" applyBorder="1" applyAlignment="1"/>
    <xf numFmtId="0" fontId="6" fillId="0" borderId="20" xfId="0" quotePrefix="1" applyFont="1" applyBorder="1" applyAlignment="1">
      <alignment wrapText="1"/>
    </xf>
    <xf numFmtId="166" fontId="1" fillId="0" borderId="20" xfId="214" applyNumberFormat="1" applyBorder="1"/>
    <xf numFmtId="0" fontId="72" fillId="0" borderId="20" xfId="0" applyFont="1" applyBorder="1" applyAlignment="1">
      <alignment wrapText="1"/>
    </xf>
    <xf numFmtId="0" fontId="6" fillId="0" borderId="20" xfId="0" applyFont="1" applyBorder="1" applyAlignment="1">
      <alignment horizontal="right"/>
    </xf>
    <xf numFmtId="0" fontId="6" fillId="0" borderId="21" xfId="0" applyFont="1" applyBorder="1"/>
    <xf numFmtId="0" fontId="6" fillId="0" borderId="21" xfId="0" applyFont="1" applyBorder="1" applyAlignment="1">
      <alignment wrapText="1"/>
    </xf>
    <xf numFmtId="4" fontId="6" fillId="0" borderId="21" xfId="0" applyNumberFormat="1" applyFont="1" applyBorder="1"/>
    <xf numFmtId="166" fontId="6" fillId="0" borderId="21" xfId="0" applyNumberFormat="1" applyFont="1" applyBorder="1"/>
    <xf numFmtId="0" fontId="6" fillId="0" borderId="22" xfId="0" applyFont="1" applyBorder="1"/>
    <xf numFmtId="0" fontId="6" fillId="0" borderId="22" xfId="0" applyFont="1" applyBorder="1" applyAlignment="1">
      <alignment wrapText="1"/>
    </xf>
    <xf numFmtId="4" fontId="6" fillId="0" borderId="22" xfId="0" applyNumberFormat="1" applyFont="1" applyBorder="1"/>
    <xf numFmtId="166" fontId="6" fillId="0" borderId="22" xfId="0" applyNumberFormat="1" applyFont="1" applyBorder="1"/>
    <xf numFmtId="0" fontId="6" fillId="0" borderId="26" xfId="0" applyFont="1" applyBorder="1"/>
    <xf numFmtId="4" fontId="6" fillId="0" borderId="26" xfId="0" applyNumberFormat="1" applyFont="1" applyBorder="1"/>
    <xf numFmtId="166" fontId="6" fillId="0" borderId="26" xfId="0" applyNumberFormat="1" applyFont="1" applyBorder="1"/>
    <xf numFmtId="0" fontId="79" fillId="0" borderId="20" xfId="0" quotePrefix="1" applyFont="1" applyBorder="1" applyAlignment="1">
      <alignment wrapText="1"/>
    </xf>
    <xf numFmtId="0" fontId="79" fillId="0" borderId="20" xfId="0" applyFont="1" applyBorder="1" applyAlignment="1">
      <alignment wrapText="1"/>
    </xf>
    <xf numFmtId="0" fontId="71" fillId="0" borderId="22" xfId="0" applyFont="1" applyBorder="1" applyAlignment="1">
      <alignment wrapText="1"/>
    </xf>
    <xf numFmtId="0" fontId="79" fillId="0" borderId="22" xfId="0" applyFont="1" applyBorder="1" applyAlignment="1">
      <alignment wrapText="1"/>
    </xf>
    <xf numFmtId="0" fontId="1" fillId="0" borderId="20" xfId="415" quotePrefix="1" applyFont="1" applyBorder="1" applyAlignment="1">
      <alignment horizontal="justify" vertical="top" wrapText="1"/>
    </xf>
    <xf numFmtId="0" fontId="6" fillId="0" borderId="22" xfId="0" quotePrefix="1" applyFont="1" applyBorder="1" applyAlignment="1">
      <alignment wrapText="1"/>
    </xf>
    <xf numFmtId="0" fontId="81" fillId="0" borderId="20" xfId="0" applyFont="1" applyBorder="1" applyAlignment="1">
      <alignment wrapText="1"/>
    </xf>
    <xf numFmtId="0" fontId="6" fillId="0" borderId="27" xfId="0" applyFont="1" applyBorder="1"/>
    <xf numFmtId="4" fontId="6" fillId="0" borderId="24" xfId="0" applyNumberFormat="1" applyFont="1" applyBorder="1"/>
    <xf numFmtId="166" fontId="6" fillId="0" borderId="24" xfId="0" applyNumberFormat="1" applyFont="1" applyBorder="1"/>
    <xf numFmtId="166" fontId="6" fillId="0" borderId="25" xfId="0" applyNumberFormat="1" applyFont="1" applyBorder="1"/>
    <xf numFmtId="0" fontId="6" fillId="0" borderId="24" xfId="0" applyFont="1" applyBorder="1" applyAlignment="1">
      <alignment horizontal="center"/>
    </xf>
    <xf numFmtId="0" fontId="79" fillId="0" borderId="23" xfId="0" applyFont="1" applyBorder="1" applyAlignment="1">
      <alignment wrapText="1"/>
    </xf>
    <xf numFmtId="0" fontId="82" fillId="0" borderId="0" xfId="0" applyFont="1" applyAlignment="1">
      <alignment horizontal="right"/>
    </xf>
    <xf numFmtId="0" fontId="78" fillId="0" borderId="20" xfId="0" applyFont="1" applyBorder="1" applyAlignment="1">
      <alignment wrapText="1"/>
    </xf>
    <xf numFmtId="0" fontId="5" fillId="0" borderId="20" xfId="415" applyFont="1" applyBorder="1" applyAlignment="1">
      <alignment horizontal="justify" vertical="top" wrapText="1"/>
    </xf>
    <xf numFmtId="0" fontId="79" fillId="0" borderId="21" xfId="0" applyFont="1" applyBorder="1" applyAlignment="1">
      <alignment wrapText="1"/>
    </xf>
    <xf numFmtId="0" fontId="4" fillId="0" borderId="20" xfId="0" applyFont="1" applyBorder="1" applyAlignment="1">
      <alignment horizontal="center" vertical="top" wrapText="1"/>
    </xf>
    <xf numFmtId="0" fontId="4" fillId="0" borderId="20" xfId="0" applyFont="1" applyBorder="1" applyAlignment="1">
      <alignment horizontal="center" vertical="center" wrapText="1"/>
    </xf>
    <xf numFmtId="4" fontId="4" fillId="0" borderId="20" xfId="0" applyNumberFormat="1" applyFont="1" applyBorder="1" applyAlignment="1">
      <alignment horizontal="center" vertical="center"/>
    </xf>
    <xf numFmtId="166" fontId="4" fillId="0" borderId="20" xfId="0" applyNumberFormat="1" applyFont="1" applyBorder="1" applyAlignment="1">
      <alignment horizontal="center" vertical="center" wrapText="1"/>
    </xf>
    <xf numFmtId="166" fontId="4" fillId="0" borderId="20" xfId="0" applyNumberFormat="1" applyFont="1" applyBorder="1" applyAlignment="1">
      <alignment horizontal="right" vertical="center"/>
    </xf>
    <xf numFmtId="0" fontId="1" fillId="29" borderId="20" xfId="0" quotePrefix="1" applyFont="1" applyFill="1" applyBorder="1" applyAlignment="1">
      <alignment vertical="top" wrapText="1"/>
    </xf>
    <xf numFmtId="0" fontId="78" fillId="0" borderId="20" xfId="0" applyFont="1" applyBorder="1" applyAlignment="1">
      <alignment horizontal="justify" vertical="top" wrapText="1"/>
    </xf>
    <xf numFmtId="0" fontId="6" fillId="0" borderId="23" xfId="418" applyFont="1" applyBorder="1" applyAlignment="1">
      <alignment wrapText="1"/>
    </xf>
    <xf numFmtId="0" fontId="6" fillId="0" borderId="24" xfId="418" applyFont="1" applyBorder="1" applyAlignment="1">
      <alignment horizontal="center"/>
    </xf>
    <xf numFmtId="4" fontId="6" fillId="0" borderId="24" xfId="418" applyNumberFormat="1" applyFont="1" applyBorder="1" applyAlignment="1">
      <alignment horizontal="center"/>
    </xf>
    <xf numFmtId="4" fontId="6" fillId="0" borderId="24" xfId="418" applyNumberFormat="1" applyFont="1" applyBorder="1"/>
    <xf numFmtId="166" fontId="6" fillId="0" borderId="25" xfId="418" applyNumberFormat="1" applyFont="1" applyBorder="1"/>
    <xf numFmtId="0" fontId="6" fillId="0" borderId="22" xfId="416" applyFont="1" applyBorder="1" applyAlignment="1">
      <alignment wrapText="1"/>
    </xf>
    <xf numFmtId="0" fontId="6" fillId="0" borderId="22" xfId="416" applyFont="1" applyBorder="1" applyAlignment="1">
      <alignment horizontal="center"/>
    </xf>
    <xf numFmtId="4" fontId="6" fillId="0" borderId="22" xfId="416" applyNumberFormat="1" applyFont="1" applyBorder="1" applyAlignment="1">
      <alignment horizontal="center"/>
    </xf>
    <xf numFmtId="4" fontId="6" fillId="0" borderId="22" xfId="416" applyNumberFormat="1" applyFont="1" applyBorder="1"/>
    <xf numFmtId="166" fontId="6" fillId="0" borderId="22" xfId="416" applyNumberFormat="1" applyFont="1" applyBorder="1"/>
    <xf numFmtId="0" fontId="6" fillId="0" borderId="23" xfId="416" applyFont="1" applyBorder="1" applyAlignment="1">
      <alignment wrapText="1"/>
    </xf>
    <xf numFmtId="0" fontId="6" fillId="0" borderId="24" xfId="416" applyFont="1" applyBorder="1" applyAlignment="1">
      <alignment horizontal="center"/>
    </xf>
    <xf numFmtId="4" fontId="6" fillId="0" borderId="24" xfId="416" applyNumberFormat="1" applyFont="1" applyBorder="1" applyAlignment="1">
      <alignment horizontal="center"/>
    </xf>
    <xf numFmtId="4" fontId="6" fillId="0" borderId="24" xfId="416" applyNumberFormat="1" applyFont="1" applyBorder="1"/>
    <xf numFmtId="0" fontId="79" fillId="0" borderId="21" xfId="0" quotePrefix="1" applyFont="1" applyBorder="1" applyAlignment="1">
      <alignment wrapText="1"/>
    </xf>
    <xf numFmtId="0" fontId="4" fillId="0" borderId="23" xfId="334" quotePrefix="1" applyFont="1" applyBorder="1" applyAlignment="1">
      <alignment horizontal="left" vertical="top" wrapText="1"/>
    </xf>
    <xf numFmtId="0" fontId="1" fillId="0" borderId="24" xfId="214" applyBorder="1" applyAlignment="1">
      <alignment horizontal="center"/>
    </xf>
    <xf numFmtId="4" fontId="1" fillId="0" borderId="24" xfId="214" applyNumberFormat="1" applyBorder="1" applyAlignment="1">
      <alignment horizontal="right" vertical="top" wrapText="1"/>
    </xf>
    <xf numFmtId="4" fontId="1" fillId="0" borderId="24" xfId="214" applyNumberFormat="1" applyBorder="1" applyAlignment="1">
      <alignment vertical="top" wrapText="1"/>
    </xf>
    <xf numFmtId="16" fontId="0" fillId="0" borderId="23" xfId="334" quotePrefix="1" applyNumberFormat="1" applyFont="1" applyBorder="1" applyAlignment="1">
      <alignment horizontal="left" vertical="top" wrapText="1"/>
    </xf>
    <xf numFmtId="0" fontId="1" fillId="0" borderId="24" xfId="0" applyFont="1" applyBorder="1" applyAlignment="1">
      <alignment horizontal="center"/>
    </xf>
    <xf numFmtId="4" fontId="1" fillId="0" borderId="24" xfId="334" applyNumberFormat="1" applyFont="1" applyBorder="1" applyAlignment="1">
      <alignment horizontal="right"/>
    </xf>
    <xf numFmtId="4" fontId="1" fillId="0" borderId="24" xfId="334" quotePrefix="1" applyNumberFormat="1" applyFont="1" applyBorder="1"/>
    <xf numFmtId="0" fontId="1" fillId="0" borderId="21" xfId="415" applyFont="1" applyBorder="1" applyAlignment="1">
      <alignment horizontal="center"/>
    </xf>
    <xf numFmtId="2" fontId="1" fillId="0" borderId="21" xfId="415" applyNumberFormat="1" applyFont="1" applyBorder="1"/>
    <xf numFmtId="0" fontId="1" fillId="0" borderId="22" xfId="415" applyFont="1" applyBorder="1" applyAlignment="1">
      <alignment horizontal="center"/>
    </xf>
    <xf numFmtId="2" fontId="1" fillId="0" borderId="22" xfId="415" applyNumberFormat="1" applyFont="1" applyBorder="1"/>
    <xf numFmtId="0" fontId="1" fillId="0" borderId="23" xfId="415" quotePrefix="1" applyFont="1" applyBorder="1" applyAlignment="1">
      <alignment horizontal="justify" vertical="top" wrapText="1"/>
    </xf>
    <xf numFmtId="0" fontId="1" fillId="0" borderId="24" xfId="415" applyFont="1" applyBorder="1" applyAlignment="1">
      <alignment horizontal="center"/>
    </xf>
    <xf numFmtId="4" fontId="1" fillId="0" borderId="24" xfId="415" applyNumberFormat="1" applyFont="1" applyBorder="1"/>
    <xf numFmtId="2" fontId="1" fillId="0" borderId="24" xfId="415" applyNumberFormat="1" applyFont="1" applyBorder="1"/>
    <xf numFmtId="166" fontId="1" fillId="0" borderId="25" xfId="214" applyNumberFormat="1" applyBorder="1"/>
    <xf numFmtId="49" fontId="78" fillId="0" borderId="23" xfId="214" applyNumberFormat="1" applyFont="1" applyBorder="1" applyAlignment="1">
      <alignment horizontal="center" vertical="center"/>
    </xf>
    <xf numFmtId="4" fontId="1" fillId="0" borderId="24" xfId="214" applyNumberFormat="1" applyBorder="1"/>
    <xf numFmtId="0" fontId="1" fillId="0" borderId="21" xfId="415" applyFont="1" applyBorder="1" applyAlignment="1">
      <alignment horizontal="justify" vertical="top" wrapText="1"/>
    </xf>
    <xf numFmtId="0" fontId="1" fillId="0" borderId="22" xfId="415" applyFont="1" applyBorder="1" applyAlignment="1">
      <alignment horizontal="justify" vertical="top" wrapText="1"/>
    </xf>
    <xf numFmtId="0" fontId="1" fillId="0" borderId="23" xfId="415" applyFont="1" applyBorder="1" applyAlignment="1">
      <alignment horizontal="justify" vertical="top" wrapText="1"/>
    </xf>
    <xf numFmtId="2" fontId="80" fillId="0" borderId="24" xfId="415" applyNumberFormat="1" applyFont="1" applyBorder="1"/>
    <xf numFmtId="0" fontId="71" fillId="0" borderId="21" xfId="0" applyFont="1" applyBorder="1" applyAlignment="1">
      <alignment wrapText="1"/>
    </xf>
    <xf numFmtId="0" fontId="6" fillId="0" borderId="21" xfId="0" quotePrefix="1" applyFont="1" applyBorder="1" applyAlignment="1">
      <alignment wrapText="1"/>
    </xf>
    <xf numFmtId="4" fontId="1" fillId="0" borderId="21" xfId="415" applyNumberFormat="1" applyFont="1" applyBorder="1" applyAlignment="1"/>
    <xf numFmtId="166" fontId="1" fillId="0" borderId="21" xfId="214" applyNumberFormat="1" applyFont="1" applyBorder="1" applyAlignment="1"/>
    <xf numFmtId="0" fontId="5" fillId="0" borderId="21" xfId="415" applyFont="1" applyBorder="1" applyAlignment="1">
      <alignment horizontal="justify" vertical="top" wrapText="1"/>
    </xf>
    <xf numFmtId="4" fontId="1" fillId="0" borderId="22" xfId="415" applyNumberFormat="1" applyFont="1" applyBorder="1" applyAlignment="1"/>
    <xf numFmtId="166" fontId="1" fillId="0" borderId="22" xfId="214" applyNumberFormat="1" applyFont="1" applyBorder="1" applyAlignment="1"/>
    <xf numFmtId="0" fontId="5" fillId="0" borderId="26" xfId="415" applyFont="1" applyBorder="1" applyAlignment="1">
      <alignment horizontal="justify" vertical="top" wrapText="1"/>
    </xf>
    <xf numFmtId="0" fontId="1" fillId="0" borderId="26" xfId="415" applyFont="1" applyBorder="1" applyAlignment="1">
      <alignment horizontal="center"/>
    </xf>
    <xf numFmtId="2" fontId="1" fillId="0" borderId="26" xfId="415" applyNumberFormat="1" applyFont="1" applyBorder="1"/>
    <xf numFmtId="4" fontId="1" fillId="0" borderId="24" xfId="415" applyNumberFormat="1" applyFont="1" applyBorder="1" applyAlignment="1"/>
    <xf numFmtId="0" fontId="1" fillId="0" borderId="23" xfId="334" quotePrefix="1" applyFont="1" applyBorder="1" applyAlignment="1">
      <alignment horizontal="left" vertical="top" wrapText="1"/>
    </xf>
    <xf numFmtId="49" fontId="1" fillId="0" borderId="23" xfId="334" quotePrefix="1" applyNumberFormat="1" applyFont="1" applyBorder="1" applyAlignment="1">
      <alignment horizontal="left" vertical="top" wrapText="1"/>
    </xf>
    <xf numFmtId="0" fontId="6" fillId="0" borderId="24" xfId="430" applyFont="1" applyBorder="1" applyAlignment="1">
      <alignment horizontal="center"/>
    </xf>
    <xf numFmtId="4" fontId="6" fillId="0" borderId="24" xfId="431" applyNumberFormat="1" applyFont="1" applyBorder="1" applyAlignment="1">
      <alignment horizontal="center"/>
    </xf>
    <xf numFmtId="2" fontId="1" fillId="0" borderId="24" xfId="334" applyNumberFormat="1" applyFont="1" applyBorder="1" applyAlignment="1">
      <alignment horizontal="right"/>
    </xf>
    <xf numFmtId="2" fontId="1" fillId="0" borderId="24" xfId="415" applyNumberFormat="1" applyFont="1" applyBorder="1" applyAlignment="1">
      <alignment horizontal="right"/>
    </xf>
    <xf numFmtId="0" fontId="1" fillId="0" borderId="23" xfId="3" quotePrefix="1" applyFont="1" applyBorder="1" applyAlignment="1">
      <alignment horizontal="left" vertical="top" wrapText="1"/>
    </xf>
    <xf numFmtId="2" fontId="1" fillId="0" borderId="24" xfId="0" applyNumberFormat="1" applyFont="1" applyBorder="1"/>
    <xf numFmtId="0" fontId="1" fillId="0" borderId="23" xfId="471" quotePrefix="1" applyFont="1" applyBorder="1" applyAlignment="1">
      <alignment wrapText="1"/>
    </xf>
    <xf numFmtId="0" fontId="1" fillId="0" borderId="24" xfId="471" applyFont="1" applyBorder="1" applyAlignment="1">
      <alignment horizontal="center"/>
    </xf>
    <xf numFmtId="2" fontId="1" fillId="0" borderId="24" xfId="471" applyNumberFormat="1" applyFont="1" applyBorder="1"/>
    <xf numFmtId="4" fontId="1" fillId="0" borderId="24" xfId="471" applyNumberFormat="1" applyFont="1" applyBorder="1"/>
    <xf numFmtId="0" fontId="1" fillId="0" borderId="23" xfId="0" quotePrefix="1" applyFont="1" applyBorder="1" applyAlignment="1">
      <alignment vertical="top" wrapText="1"/>
    </xf>
    <xf numFmtId="0" fontId="1" fillId="0" borderId="20" xfId="0" applyFont="1" applyBorder="1" applyAlignment="1">
      <alignment wrapText="1"/>
    </xf>
    <xf numFmtId="0" fontId="6" fillId="0" borderId="26" xfId="0" applyFont="1" applyBorder="1" applyAlignment="1">
      <alignment wrapText="1"/>
    </xf>
    <xf numFmtId="0" fontId="6" fillId="0" borderId="23" xfId="0" quotePrefix="1" applyFont="1" applyBorder="1" applyAlignment="1">
      <alignment wrapText="1"/>
    </xf>
    <xf numFmtId="166" fontId="6" fillId="0" borderId="31" xfId="0" applyNumberFormat="1" applyFont="1" applyBorder="1"/>
    <xf numFmtId="0" fontId="5" fillId="2" borderId="23" xfId="0" applyFont="1" applyFill="1" applyBorder="1" applyAlignment="1">
      <alignment horizontal="left" vertical="top"/>
    </xf>
    <xf numFmtId="0" fontId="5" fillId="2" borderId="24" xfId="0" applyFont="1" applyFill="1" applyBorder="1" applyAlignment="1">
      <alignment vertical="top" wrapText="1"/>
    </xf>
    <xf numFmtId="0" fontId="4" fillId="2" borderId="24" xfId="0" applyFont="1" applyFill="1" applyBorder="1" applyAlignment="1">
      <alignment horizontal="center"/>
    </xf>
    <xf numFmtId="2" fontId="4" fillId="2" borderId="24" xfId="0" applyNumberFormat="1" applyFont="1" applyFill="1" applyBorder="1"/>
    <xf numFmtId="4" fontId="4" fillId="2" borderId="24" xfId="0" applyNumberFormat="1" applyFont="1" applyFill="1" applyBorder="1"/>
    <xf numFmtId="4" fontId="4" fillId="2" borderId="25" xfId="0" applyNumberFormat="1" applyFont="1" applyFill="1" applyBorder="1" applyAlignment="1">
      <alignment horizontal="right"/>
    </xf>
    <xf numFmtId="0" fontId="5" fillId="2" borderId="24" xfId="0" applyFont="1" applyFill="1" applyBorder="1" applyAlignment="1">
      <alignment horizontal="right" vertical="top" wrapText="1"/>
    </xf>
    <xf numFmtId="0" fontId="5" fillId="2" borderId="24" xfId="0" quotePrefix="1" applyFont="1" applyFill="1" applyBorder="1" applyAlignment="1">
      <alignment horizontal="center" vertical="top" wrapText="1"/>
    </xf>
    <xf numFmtId="166" fontId="5" fillId="2" borderId="25" xfId="0" applyNumberFormat="1" applyFont="1" applyFill="1" applyBorder="1" applyAlignment="1">
      <alignment horizontal="right" vertical="top" wrapText="1"/>
    </xf>
    <xf numFmtId="0" fontId="71" fillId="0" borderId="26" xfId="0" applyFont="1" applyBorder="1" applyAlignment="1">
      <alignment wrapText="1"/>
    </xf>
    <xf numFmtId="0" fontId="4" fillId="0" borderId="21" xfId="0" quotePrefix="1" applyFont="1" applyBorder="1" applyAlignment="1">
      <alignment horizontal="justify" vertical="top" wrapText="1"/>
    </xf>
    <xf numFmtId="0" fontId="4" fillId="0" borderId="21" xfId="0" applyFont="1" applyBorder="1" applyAlignment="1">
      <alignment horizontal="center"/>
    </xf>
    <xf numFmtId="0" fontId="6" fillId="0" borderId="32" xfId="0" applyFont="1" applyBorder="1"/>
    <xf numFmtId="0" fontId="79" fillId="0" borderId="33" xfId="0" applyFont="1" applyBorder="1" applyAlignment="1">
      <alignment wrapText="1"/>
    </xf>
    <xf numFmtId="0" fontId="6" fillId="0" borderId="33" xfId="0" applyFont="1" applyBorder="1" applyAlignment="1">
      <alignment wrapText="1"/>
    </xf>
    <xf numFmtId="0" fontId="1" fillId="0" borderId="23" xfId="415" applyFont="1" applyFill="1" applyBorder="1" applyAlignment="1">
      <alignment horizontal="justify" vertical="top" wrapText="1"/>
    </xf>
    <xf numFmtId="0" fontId="1" fillId="0" borderId="24" xfId="415" applyFont="1" applyFill="1" applyBorder="1" applyAlignment="1">
      <alignment horizontal="center"/>
    </xf>
    <xf numFmtId="4" fontId="1" fillId="0" borderId="24" xfId="415" applyNumberFormat="1" applyFont="1" applyFill="1" applyBorder="1"/>
    <xf numFmtId="2" fontId="1" fillId="0" borderId="24" xfId="415" applyNumberFormat="1" applyFont="1" applyFill="1" applyBorder="1"/>
    <xf numFmtId="0" fontId="1" fillId="0" borderId="2" xfId="415" quotePrefix="1" applyFont="1" applyBorder="1" applyAlignment="1">
      <alignment horizontal="justify" vertical="top" wrapText="1"/>
    </xf>
    <xf numFmtId="0" fontId="1" fillId="0" borderId="3" xfId="415" applyFont="1" applyBorder="1" applyAlignment="1">
      <alignment horizontal="center"/>
    </xf>
    <xf numFmtId="4" fontId="1" fillId="0" borderId="3" xfId="415" applyNumberFormat="1" applyFont="1" applyBorder="1"/>
    <xf numFmtId="0" fontId="4" fillId="0" borderId="22" xfId="0" applyFont="1" applyFill="1" applyBorder="1" applyAlignment="1">
      <alignment wrapText="1"/>
    </xf>
    <xf numFmtId="0" fontId="4" fillId="0" borderId="20" xfId="0" quotePrefix="1" applyFont="1" applyBorder="1" applyAlignment="1">
      <alignment wrapText="1"/>
    </xf>
    <xf numFmtId="0" fontId="4" fillId="0" borderId="33" xfId="0" applyFont="1" applyBorder="1" applyAlignment="1">
      <alignment wrapText="1"/>
    </xf>
    <xf numFmtId="0" fontId="1" fillId="0" borderId="21" xfId="0" quotePrefix="1" applyFont="1" applyBorder="1" applyAlignment="1">
      <alignment wrapText="1"/>
    </xf>
    <xf numFmtId="4" fontId="1" fillId="0" borderId="26" xfId="415" applyNumberFormat="1" applyFont="1" applyBorder="1"/>
    <xf numFmtId="166" fontId="1" fillId="0" borderId="31" xfId="214" applyNumberFormat="1" applyBorder="1"/>
    <xf numFmtId="0" fontId="78" fillId="0" borderId="21" xfId="415" quotePrefix="1" applyFont="1" applyBorder="1" applyAlignment="1">
      <alignment horizontal="justify" vertical="top" wrapText="1"/>
    </xf>
    <xf numFmtId="0" fontId="5" fillId="0" borderId="22" xfId="0" applyFont="1" applyBorder="1" applyAlignment="1">
      <alignment wrapText="1"/>
    </xf>
    <xf numFmtId="0" fontId="4" fillId="0" borderId="22" xfId="0" applyFont="1" applyBorder="1"/>
    <xf numFmtId="4" fontId="4" fillId="0" borderId="22" xfId="0" applyNumberFormat="1" applyFont="1" applyBorder="1"/>
    <xf numFmtId="166" fontId="4" fillId="0" borderId="22" xfId="0" applyNumberFormat="1" applyFont="1" applyBorder="1"/>
    <xf numFmtId="0" fontId="4" fillId="0" borderId="22" xfId="0" applyFont="1" applyBorder="1" applyAlignment="1">
      <alignment wrapText="1"/>
    </xf>
    <xf numFmtId="0" fontId="4" fillId="0" borderId="21" xfId="415" applyFont="1" applyBorder="1" applyAlignment="1">
      <alignment horizontal="center"/>
    </xf>
    <xf numFmtId="4" fontId="4" fillId="0" borderId="21" xfId="415" applyNumberFormat="1" applyFont="1" applyBorder="1" applyAlignment="1"/>
    <xf numFmtId="2" fontId="4" fillId="0" borderId="21" xfId="415" applyNumberFormat="1" applyFont="1" applyBorder="1"/>
    <xf numFmtId="166" fontId="4" fillId="0" borderId="21" xfId="214" applyNumberFormat="1" applyFont="1" applyBorder="1" applyAlignment="1"/>
    <xf numFmtId="0" fontId="4" fillId="0" borderId="23" xfId="415" applyFont="1" applyBorder="1" applyAlignment="1">
      <alignment horizontal="justify" vertical="top" wrapText="1"/>
    </xf>
    <xf numFmtId="0" fontId="4" fillId="0" borderId="24" xfId="415" applyFont="1" applyBorder="1" applyAlignment="1">
      <alignment horizontal="center"/>
    </xf>
    <xf numFmtId="4" fontId="4" fillId="0" borderId="24" xfId="415" applyNumberFormat="1" applyFont="1" applyBorder="1"/>
    <xf numFmtId="2" fontId="4" fillId="0" borderId="24" xfId="415" applyNumberFormat="1" applyFont="1" applyBorder="1"/>
    <xf numFmtId="0" fontId="4" fillId="0" borderId="20" xfId="415" applyFont="1" applyBorder="1" applyAlignment="1">
      <alignment horizontal="center"/>
    </xf>
    <xf numFmtId="4" fontId="4" fillId="0" borderId="20" xfId="415" applyNumberFormat="1" applyFont="1" applyBorder="1" applyAlignment="1"/>
    <xf numFmtId="2" fontId="4" fillId="0" borderId="20" xfId="415" applyNumberFormat="1" applyFont="1" applyBorder="1"/>
    <xf numFmtId="166" fontId="4" fillId="0" borderId="20" xfId="214" applyNumberFormat="1" applyFont="1" applyBorder="1" applyAlignment="1"/>
    <xf numFmtId="0" fontId="4" fillId="0" borderId="20" xfId="415" quotePrefix="1" applyFont="1" applyBorder="1" applyAlignment="1">
      <alignment horizontal="justify" vertical="top" wrapText="1"/>
    </xf>
    <xf numFmtId="0" fontId="4" fillId="0" borderId="26" xfId="415" applyFont="1" applyBorder="1" applyAlignment="1">
      <alignment horizontal="center"/>
    </xf>
    <xf numFmtId="4" fontId="4" fillId="0" borderId="26" xfId="415" applyNumberFormat="1" applyFont="1" applyBorder="1" applyAlignment="1"/>
    <xf numFmtId="2" fontId="4" fillId="0" borderId="26" xfId="415" applyNumberFormat="1" applyFont="1" applyBorder="1"/>
    <xf numFmtId="166" fontId="4" fillId="0" borderId="31" xfId="214" applyNumberFormat="1" applyFont="1" applyBorder="1" applyAlignment="1"/>
    <xf numFmtId="0" fontId="1" fillId="0" borderId="23" xfId="415" quotePrefix="1" applyFont="1" applyFill="1" applyBorder="1" applyAlignment="1">
      <alignment horizontal="justify" vertical="top" wrapText="1"/>
    </xf>
    <xf numFmtId="4" fontId="1" fillId="0" borderId="24" xfId="214" applyNumberFormat="1" applyFill="1" applyBorder="1" applyAlignment="1">
      <alignment horizontal="right" vertical="top" wrapText="1"/>
    </xf>
    <xf numFmtId="2" fontId="1" fillId="0" borderId="24" xfId="415" applyNumberFormat="1" applyFont="1" applyFill="1" applyBorder="1" applyAlignment="1">
      <alignment horizontal="right"/>
    </xf>
    <xf numFmtId="0" fontId="79" fillId="0" borderId="26" xfId="0" applyFont="1" applyBorder="1" applyAlignment="1">
      <alignment wrapText="1"/>
    </xf>
    <xf numFmtId="0" fontId="78" fillId="0" borderId="33" xfId="415" quotePrefix="1" applyFont="1" applyBorder="1" applyAlignment="1">
      <alignment horizontal="justify" vertical="top" wrapText="1"/>
    </xf>
    <xf numFmtId="0" fontId="4" fillId="0" borderId="23" xfId="0" quotePrefix="1" applyFont="1" applyBorder="1" applyAlignment="1">
      <alignment wrapText="1"/>
    </xf>
    <xf numFmtId="0" fontId="4" fillId="0" borderId="24" xfId="0" applyFont="1" applyBorder="1"/>
    <xf numFmtId="4" fontId="4" fillId="0" borderId="24" xfId="0" applyNumberFormat="1" applyFont="1" applyBorder="1"/>
    <xf numFmtId="166" fontId="4" fillId="0" borderId="24" xfId="0" applyNumberFormat="1" applyFont="1" applyBorder="1"/>
    <xf numFmtId="0" fontId="6" fillId="0" borderId="33" xfId="0" applyFont="1" applyBorder="1"/>
    <xf numFmtId="0" fontId="83" fillId="0" borderId="20" xfId="0" applyFont="1" applyBorder="1"/>
    <xf numFmtId="4" fontId="83" fillId="0" borderId="20" xfId="0" applyNumberFormat="1" applyFont="1" applyBorder="1"/>
    <xf numFmtId="166" fontId="83" fillId="0" borderId="20" xfId="0" applyNumberFormat="1" applyFont="1" applyBorder="1"/>
    <xf numFmtId="0" fontId="84" fillId="0" borderId="20" xfId="0" applyFont="1" applyBorder="1" applyAlignment="1">
      <alignment wrapText="1"/>
    </xf>
    <xf numFmtId="0" fontId="4" fillId="0" borderId="20" xfId="0" applyFont="1" applyBorder="1" applyAlignment="1">
      <alignment wrapText="1"/>
    </xf>
    <xf numFmtId="16" fontId="79" fillId="0" borderId="23" xfId="334" quotePrefix="1" applyNumberFormat="1" applyFont="1" applyBorder="1" applyAlignment="1">
      <alignment horizontal="left" vertical="top" wrapText="1"/>
    </xf>
    <xf numFmtId="0" fontId="4" fillId="0" borderId="23" xfId="415" quotePrefix="1" applyFont="1" applyBorder="1" applyAlignment="1">
      <alignment horizontal="justify" vertical="top" wrapText="1"/>
    </xf>
    <xf numFmtId="2" fontId="4" fillId="0" borderId="24" xfId="415" applyNumberFormat="1" applyFont="1" applyBorder="1" applyAlignment="1">
      <alignment horizontal="right"/>
    </xf>
    <xf numFmtId="0" fontId="79" fillId="0" borderId="20" xfId="0" applyFont="1" applyBorder="1"/>
    <xf numFmtId="4" fontId="79" fillId="0" borderId="20" xfId="0" applyNumberFormat="1" applyFont="1" applyBorder="1"/>
    <xf numFmtId="166" fontId="79" fillId="0" borderId="20" xfId="0" applyNumberFormat="1" applyFont="1" applyBorder="1"/>
    <xf numFmtId="2" fontId="1" fillId="0" borderId="3" xfId="415" applyNumberFormat="1" applyFont="1" applyBorder="1"/>
    <xf numFmtId="0" fontId="1" fillId="0" borderId="24" xfId="415" applyFont="1" applyBorder="1" applyAlignment="1">
      <alignment horizontal="center" vertical="center"/>
    </xf>
    <xf numFmtId="0" fontId="4" fillId="0" borderId="23" xfId="471" quotePrefix="1" applyFont="1" applyFill="1" applyBorder="1" applyAlignment="1">
      <alignment wrapText="1"/>
    </xf>
    <xf numFmtId="0" fontId="4" fillId="0" borderId="24" xfId="471" applyFont="1" applyFill="1" applyBorder="1" applyAlignment="1">
      <alignment horizontal="center"/>
    </xf>
    <xf numFmtId="2" fontId="4" fillId="0" borderId="24" xfId="471" applyNumberFormat="1" applyFont="1" applyFill="1" applyBorder="1"/>
    <xf numFmtId="4" fontId="4" fillId="0" borderId="24" xfId="471" applyNumberFormat="1" applyFont="1" applyFill="1" applyBorder="1"/>
    <xf numFmtId="0" fontId="5" fillId="0" borderId="20" xfId="0" applyFont="1" applyBorder="1" applyAlignment="1">
      <alignment wrapText="1"/>
    </xf>
    <xf numFmtId="4" fontId="1" fillId="0" borderId="24" xfId="214" applyNumberFormat="1" applyFont="1" applyBorder="1" applyAlignment="1">
      <alignment horizontal="right" vertical="top" wrapText="1"/>
    </xf>
    <xf numFmtId="0" fontId="1" fillId="0" borderId="23" xfId="334" quotePrefix="1" applyFont="1" applyFill="1" applyBorder="1" applyAlignment="1">
      <alignment horizontal="left" vertical="top" wrapText="1"/>
    </xf>
    <xf numFmtId="4" fontId="1" fillId="0" borderId="24" xfId="214" applyNumberFormat="1" applyFont="1" applyFill="1" applyBorder="1" applyAlignment="1">
      <alignment horizontal="right" vertical="top" wrapText="1"/>
    </xf>
    <xf numFmtId="4" fontId="1" fillId="0" borderId="24" xfId="214" applyNumberFormat="1" applyFont="1" applyFill="1" applyBorder="1" applyAlignment="1">
      <alignment vertical="top" wrapText="1"/>
    </xf>
    <xf numFmtId="4" fontId="6" fillId="0" borderId="24" xfId="0" applyNumberFormat="1" applyFont="1" applyBorder="1" applyAlignment="1"/>
    <xf numFmtId="2" fontId="1" fillId="0" borderId="24" xfId="415" applyNumberFormat="1" applyFont="1" applyBorder="1" applyAlignment="1"/>
    <xf numFmtId="0" fontId="6" fillId="0" borderId="26" xfId="0" applyFont="1" applyBorder="1" applyAlignment="1">
      <alignment horizontal="center" vertical="center"/>
    </xf>
    <xf numFmtId="0" fontId="6" fillId="0" borderId="24" xfId="0" applyFont="1" applyBorder="1" applyAlignment="1">
      <alignment horizontal="center" vertical="center"/>
    </xf>
    <xf numFmtId="49" fontId="78" fillId="0" borderId="23" xfId="214" applyNumberFormat="1" applyFont="1" applyFill="1" applyBorder="1" applyAlignment="1">
      <alignment horizontal="center" vertical="center"/>
    </xf>
    <xf numFmtId="0" fontId="1" fillId="0" borderId="24" xfId="214" applyFill="1" applyBorder="1" applyAlignment="1">
      <alignment horizontal="center"/>
    </xf>
    <xf numFmtId="4" fontId="1" fillId="0" borderId="24" xfId="214" applyNumberFormat="1" applyFill="1" applyBorder="1"/>
    <xf numFmtId="0" fontId="5" fillId="0" borderId="21" xfId="0" applyFont="1" applyBorder="1" applyAlignment="1">
      <alignment wrapText="1"/>
    </xf>
    <xf numFmtId="0" fontId="4" fillId="0" borderId="26" xfId="0" applyFont="1" applyBorder="1"/>
    <xf numFmtId="4" fontId="4" fillId="0" borderId="26" xfId="0" applyNumberFormat="1" applyFont="1" applyBorder="1"/>
    <xf numFmtId="166" fontId="4" fillId="0" borderId="26" xfId="0" applyNumberFormat="1" applyFont="1" applyBorder="1"/>
    <xf numFmtId="0" fontId="4" fillId="0" borderId="23" xfId="0" applyFont="1" applyBorder="1" applyAlignment="1">
      <alignment wrapText="1"/>
    </xf>
    <xf numFmtId="0" fontId="4" fillId="0" borderId="24" xfId="0" applyFont="1" applyBorder="1" applyAlignment="1">
      <alignment horizontal="center"/>
    </xf>
    <xf numFmtId="0" fontId="71" fillId="0" borderId="33" xfId="0" applyFont="1" applyBorder="1" applyAlignment="1">
      <alignment wrapText="1"/>
    </xf>
    <xf numFmtId="4" fontId="1" fillId="0" borderId="22" xfId="415" applyNumberFormat="1" applyFont="1" applyBorder="1"/>
    <xf numFmtId="166" fontId="1" fillId="0" borderId="22" xfId="214" applyNumberFormat="1" applyBorder="1"/>
    <xf numFmtId="0" fontId="1" fillId="0" borderId="33" xfId="415" quotePrefix="1" applyFont="1" applyBorder="1" applyAlignment="1">
      <alignment horizontal="justify" vertical="top" wrapText="1"/>
    </xf>
    <xf numFmtId="0" fontId="4" fillId="0" borderId="21" xfId="0" applyFont="1" applyBorder="1" applyAlignment="1">
      <alignment wrapText="1"/>
    </xf>
    <xf numFmtId="0" fontId="4" fillId="0" borderId="21" xfId="0" applyFont="1" applyBorder="1"/>
    <xf numFmtId="4" fontId="4" fillId="0" borderId="21" xfId="0" applyNumberFormat="1" applyFont="1" applyBorder="1"/>
    <xf numFmtId="166" fontId="4" fillId="0" borderId="21" xfId="0" applyNumberFormat="1" applyFont="1" applyBorder="1"/>
    <xf numFmtId="0" fontId="4" fillId="0" borderId="21" xfId="0" quotePrefix="1" applyFont="1" applyBorder="1" applyAlignment="1">
      <alignment wrapText="1"/>
    </xf>
    <xf numFmtId="0" fontId="4" fillId="0" borderId="26" xfId="0" applyFont="1" applyBorder="1" applyAlignment="1">
      <alignment wrapText="1"/>
    </xf>
    <xf numFmtId="166" fontId="4" fillId="0" borderId="31" xfId="0" applyNumberFormat="1" applyFont="1" applyBorder="1"/>
    <xf numFmtId="0" fontId="86" fillId="29" borderId="20" xfId="0" applyFont="1" applyFill="1" applyBorder="1" applyAlignment="1">
      <alignment wrapText="1"/>
    </xf>
    <xf numFmtId="0" fontId="6" fillId="29" borderId="20" xfId="0" applyFont="1" applyFill="1" applyBorder="1"/>
    <xf numFmtId="4" fontId="6" fillId="29" borderId="20" xfId="0" applyNumberFormat="1" applyFont="1" applyFill="1" applyBorder="1"/>
    <xf numFmtId="166" fontId="6" fillId="29" borderId="20" xfId="0" applyNumberFormat="1" applyFont="1" applyFill="1" applyBorder="1"/>
    <xf numFmtId="0" fontId="87" fillId="28" borderId="20" xfId="0" applyFont="1" applyFill="1" applyBorder="1" applyAlignment="1">
      <alignment horizontal="left" vertical="top"/>
    </xf>
    <xf numFmtId="0" fontId="87" fillId="28" borderId="20" xfId="0" applyFont="1" applyFill="1" applyBorder="1" applyAlignment="1">
      <alignment horizontal="right" vertical="top" wrapText="1"/>
    </xf>
    <xf numFmtId="0" fontId="87" fillId="28" borderId="20" xfId="0" quotePrefix="1" applyFont="1" applyFill="1" applyBorder="1" applyAlignment="1">
      <alignment horizontal="center" vertical="top" wrapText="1"/>
    </xf>
    <xf numFmtId="166" fontId="87" fillId="28" borderId="20" xfId="0" applyNumberFormat="1" applyFont="1" applyFill="1" applyBorder="1" applyAlignment="1">
      <alignment horizontal="right" vertical="top" wrapText="1"/>
    </xf>
    <xf numFmtId="0" fontId="87" fillId="0" borderId="0" xfId="334" applyFont="1" applyAlignment="1">
      <alignment horizontal="left" vertical="top"/>
    </xf>
    <xf numFmtId="0" fontId="6" fillId="31" borderId="20" xfId="0" applyFont="1" applyFill="1" applyBorder="1"/>
    <xf numFmtId="0" fontId="71" fillId="31" borderId="20" xfId="0" applyFont="1" applyFill="1" applyBorder="1" applyAlignment="1">
      <alignment wrapText="1"/>
    </xf>
    <xf numFmtId="4" fontId="6" fillId="31" borderId="20" xfId="0" applyNumberFormat="1" applyFont="1" applyFill="1" applyBorder="1"/>
    <xf numFmtId="166" fontId="6" fillId="31" borderId="20" xfId="0" applyNumberFormat="1" applyFont="1" applyFill="1" applyBorder="1"/>
    <xf numFmtId="0" fontId="88" fillId="0" borderId="20" xfId="0" applyFont="1" applyBorder="1"/>
    <xf numFmtId="0" fontId="89" fillId="0" borderId="20" xfId="0" applyFont="1" applyBorder="1" applyAlignment="1">
      <alignment horizontal="left"/>
    </xf>
    <xf numFmtId="4" fontId="88" fillId="0" borderId="20" xfId="0" applyNumberFormat="1" applyFont="1" applyBorder="1"/>
    <xf numFmtId="166" fontId="88" fillId="0" borderId="20" xfId="0" applyNumberFormat="1" applyFont="1" applyBorder="1"/>
    <xf numFmtId="0" fontId="73" fillId="0" borderId="20" xfId="0" applyFont="1" applyBorder="1" applyAlignment="1">
      <alignment vertical="top"/>
    </xf>
    <xf numFmtId="2" fontId="73" fillId="0" borderId="20" xfId="0" applyNumberFormat="1" applyFont="1" applyBorder="1" applyAlignment="1">
      <alignment vertical="top" wrapText="1"/>
    </xf>
    <xf numFmtId="0" fontId="73" fillId="0" borderId="20" xfId="0" applyFont="1" applyBorder="1"/>
    <xf numFmtId="4" fontId="73" fillId="0" borderId="20" xfId="0" applyNumberFormat="1" applyFont="1" applyBorder="1"/>
    <xf numFmtId="2" fontId="73" fillId="0" borderId="20" xfId="0" applyNumberFormat="1" applyFont="1" applyBorder="1" applyAlignment="1">
      <alignment horizontal="right" vertical="top" wrapText="1"/>
    </xf>
    <xf numFmtId="49" fontId="73" fillId="0" borderId="20" xfId="0" applyNumberFormat="1" applyFont="1" applyBorder="1" applyAlignment="1">
      <alignment horizontal="center" wrapText="1" readingOrder="1"/>
    </xf>
    <xf numFmtId="4" fontId="73" fillId="0" borderId="20" xfId="0" applyNumberFormat="1" applyFont="1" applyBorder="1" applyAlignment="1">
      <alignment horizontal="right" readingOrder="1"/>
    </xf>
    <xf numFmtId="4" fontId="73" fillId="0" borderId="20" xfId="0" applyNumberFormat="1" applyFont="1" applyBorder="1" applyAlignment="1">
      <alignment readingOrder="1"/>
    </xf>
    <xf numFmtId="0" fontId="88" fillId="0" borderId="20" xfId="0" applyFont="1" applyBorder="1" applyAlignment="1">
      <alignment vertical="top"/>
    </xf>
    <xf numFmtId="0" fontId="88" fillId="0" borderId="20" xfId="0" applyFont="1" applyBorder="1" applyAlignment="1">
      <alignment vertical="top" wrapText="1"/>
    </xf>
    <xf numFmtId="0" fontId="88" fillId="0" borderId="20" xfId="0" applyFont="1" applyBorder="1" applyAlignment="1">
      <alignment horizontal="center"/>
    </xf>
    <xf numFmtId="4" fontId="88" fillId="0" borderId="20" xfId="0" applyNumberFormat="1" applyFont="1" applyBorder="1" applyAlignment="1">
      <alignment horizontal="right" readingOrder="1"/>
    </xf>
    <xf numFmtId="0" fontId="90" fillId="0" borderId="20" xfId="0" applyFont="1" applyBorder="1" applyAlignment="1">
      <alignment vertical="top" wrapText="1"/>
    </xf>
    <xf numFmtId="0" fontId="88" fillId="0" borderId="20" xfId="0" applyFont="1" applyBorder="1" applyAlignment="1">
      <alignment horizontal="right" readingOrder="1"/>
    </xf>
    <xf numFmtId="0" fontId="77" fillId="0" borderId="0" xfId="0" applyFont="1" applyAlignment="1">
      <alignment horizontal="justify" vertical="top" wrapText="1"/>
    </xf>
    <xf numFmtId="0" fontId="73" fillId="0" borderId="20" xfId="0" applyFont="1" applyBorder="1" applyAlignment="1">
      <alignment vertical="top" wrapText="1"/>
    </xf>
    <xf numFmtId="0" fontId="73" fillId="0" borderId="20" xfId="0" applyFont="1" applyBorder="1" applyAlignment="1">
      <alignment horizontal="right" readingOrder="1"/>
    </xf>
    <xf numFmtId="0" fontId="73" fillId="0" borderId="20" xfId="0" applyFont="1" applyBorder="1" applyAlignment="1">
      <alignment horizontal="center"/>
    </xf>
    <xf numFmtId="0" fontId="73" fillId="0" borderId="20" xfId="0" applyFont="1" applyBorder="1" applyAlignment="1">
      <alignment horizontal="left" vertical="top" wrapText="1"/>
    </xf>
    <xf numFmtId="49" fontId="91" fillId="0" borderId="20" xfId="0" applyNumberFormat="1" applyFont="1" applyBorder="1" applyAlignment="1">
      <alignment horizontal="center" wrapText="1" readingOrder="1"/>
    </xf>
    <xf numFmtId="4" fontId="91" fillId="0" borderId="20" xfId="0" applyNumberFormat="1" applyFont="1" applyBorder="1" applyAlignment="1">
      <alignment horizontal="right" wrapText="1" readingOrder="1"/>
    </xf>
    <xf numFmtId="4" fontId="91" fillId="0" borderId="20" xfId="0" applyNumberFormat="1" applyFont="1" applyBorder="1" applyAlignment="1">
      <alignment horizontal="center" wrapText="1" readingOrder="1"/>
    </xf>
    <xf numFmtId="0" fontId="89" fillId="0" borderId="20" xfId="0" applyFont="1" applyBorder="1" applyAlignment="1">
      <alignment horizontal="center" wrapText="1"/>
    </xf>
    <xf numFmtId="3" fontId="89" fillId="0" borderId="20" xfId="0" applyNumberFormat="1" applyFont="1" applyBorder="1" applyAlignment="1">
      <alignment horizontal="right" readingOrder="1"/>
    </xf>
    <xf numFmtId="4" fontId="73" fillId="0" borderId="20" xfId="0" applyNumberFormat="1" applyFont="1" applyBorder="1" applyAlignment="1">
      <alignment horizontal="center"/>
    </xf>
    <xf numFmtId="2" fontId="73" fillId="0" borderId="20" xfId="0" applyNumberFormat="1" applyFont="1" applyBorder="1" applyAlignment="1">
      <alignment horizontal="right" readingOrder="1"/>
    </xf>
    <xf numFmtId="2" fontId="73" fillId="0" borderId="20" xfId="0" applyNumberFormat="1" applyFont="1" applyBorder="1" applyAlignment="1">
      <alignment horizontal="center"/>
    </xf>
    <xf numFmtId="4" fontId="73" fillId="0" borderId="20" xfId="0" applyNumberFormat="1" applyFont="1" applyBorder="1" applyAlignment="1">
      <alignment horizontal="right" wrapText="1" readingOrder="1"/>
    </xf>
    <xf numFmtId="0" fontId="93" fillId="0" borderId="20" xfId="0" applyFont="1" applyBorder="1"/>
    <xf numFmtId="4" fontId="89" fillId="0" borderId="20" xfId="0" applyNumberFormat="1" applyFont="1" applyBorder="1" applyAlignment="1">
      <alignment horizontal="right" readingOrder="1"/>
    </xf>
    <xf numFmtId="0" fontId="88" fillId="0" borderId="0" xfId="0" applyFont="1"/>
    <xf numFmtId="0" fontId="88" fillId="0" borderId="0" xfId="0" applyFont="1" applyAlignment="1">
      <alignment horizontal="right" readingOrder="1"/>
    </xf>
    <xf numFmtId="0" fontId="73" fillId="0" borderId="20" xfId="459" applyFont="1" applyBorder="1" applyAlignment="1">
      <alignment horizontal="left" vertical="top" wrapText="1"/>
    </xf>
    <xf numFmtId="0" fontId="73" fillId="0" borderId="20" xfId="447" applyFont="1" applyBorder="1" applyAlignment="1">
      <alignment horizontal="left" vertical="top" wrapText="1"/>
    </xf>
    <xf numFmtId="2" fontId="89" fillId="0" borderId="20" xfId="0" applyNumberFormat="1" applyFont="1" applyBorder="1" applyAlignment="1">
      <alignment vertical="top" wrapText="1"/>
    </xf>
    <xf numFmtId="0" fontId="89" fillId="0" borderId="20" xfId="0" applyFont="1" applyBorder="1" applyAlignment="1">
      <alignment vertical="top" wrapText="1"/>
    </xf>
    <xf numFmtId="14" fontId="88" fillId="0" borderId="20" xfId="0" applyNumberFormat="1" applyFont="1" applyBorder="1"/>
    <xf numFmtId="3" fontId="89" fillId="0" borderId="20" xfId="0" applyNumberFormat="1" applyFont="1" applyBorder="1"/>
    <xf numFmtId="0" fontId="93" fillId="32" borderId="20" xfId="0" applyFont="1" applyFill="1" applyBorder="1"/>
    <xf numFmtId="0" fontId="89" fillId="32" borderId="20" xfId="0" applyFont="1" applyFill="1" applyBorder="1" applyAlignment="1">
      <alignment horizontal="center" wrapText="1"/>
    </xf>
    <xf numFmtId="3" fontId="89" fillId="32" borderId="20" xfId="0" applyNumberFormat="1" applyFont="1" applyFill="1" applyBorder="1"/>
    <xf numFmtId="0" fontId="73" fillId="32" borderId="20" xfId="0" applyFont="1" applyFill="1" applyBorder="1"/>
    <xf numFmtId="4" fontId="89" fillId="0" borderId="20" xfId="522" applyNumberFormat="1" applyFont="1" applyBorder="1" applyAlignment="1">
      <alignment horizontal="left" vertical="top" wrapText="1"/>
    </xf>
    <xf numFmtId="0" fontId="94" fillId="0" borderId="20" xfId="0" applyFont="1" applyBorder="1" applyAlignment="1">
      <alignment horizontal="left" vertical="top" wrapText="1"/>
    </xf>
    <xf numFmtId="4" fontId="94" fillId="0" borderId="20" xfId="522" applyNumberFormat="1" applyFont="1" applyBorder="1" applyAlignment="1">
      <alignment horizontal="left" vertical="top" wrapText="1"/>
    </xf>
    <xf numFmtId="2" fontId="88" fillId="0" borderId="20" xfId="0" applyNumberFormat="1" applyFont="1" applyBorder="1"/>
    <xf numFmtId="0" fontId="88" fillId="0" borderId="28" xfId="0" applyFont="1" applyBorder="1"/>
    <xf numFmtId="178" fontId="88" fillId="0" borderId="20" xfId="0" applyNumberFormat="1" applyFont="1" applyBorder="1" applyAlignment="1">
      <alignment horizontal="center"/>
    </xf>
    <xf numFmtId="178" fontId="88" fillId="0" borderId="20" xfId="0" applyNumberFormat="1" applyFont="1" applyBorder="1" applyAlignment="1">
      <alignment horizontal="right"/>
    </xf>
    <xf numFmtId="49" fontId="95" fillId="0" borderId="28" xfId="0" applyNumberFormat="1" applyFont="1" applyBorder="1" applyAlignment="1">
      <alignment horizontal="right" vertical="top" wrapText="1"/>
    </xf>
    <xf numFmtId="49" fontId="73" fillId="0" borderId="20" xfId="0" applyNumberFormat="1" applyFont="1" applyBorder="1" applyAlignment="1">
      <alignment horizontal="left" vertical="top" wrapText="1"/>
    </xf>
    <xf numFmtId="0" fontId="94" fillId="0" borderId="20" xfId="0" applyFont="1" applyBorder="1" applyAlignment="1">
      <alignment horizontal="left" vertical="center" wrapText="1"/>
    </xf>
    <xf numFmtId="0" fontId="73" fillId="0" borderId="20" xfId="0" applyFont="1" applyBorder="1" applyAlignment="1">
      <alignment horizontal="center" vertical="center"/>
    </xf>
    <xf numFmtId="2" fontId="88" fillId="0" borderId="20" xfId="0" applyNumberFormat="1" applyFont="1" applyBorder="1" applyAlignment="1">
      <alignment horizontal="right" vertical="center"/>
    </xf>
    <xf numFmtId="4" fontId="73" fillId="0" borderId="20" xfId="0" applyNumberFormat="1" applyFont="1" applyBorder="1" applyAlignment="1">
      <alignment horizontal="center" vertical="center"/>
    </xf>
    <xf numFmtId="0" fontId="89" fillId="0" borderId="20" xfId="0" applyFont="1" applyBorder="1" applyAlignment="1">
      <alignment wrapText="1"/>
    </xf>
    <xf numFmtId="2" fontId="73" fillId="0" borderId="20" xfId="0" applyNumberFormat="1" applyFont="1" applyBorder="1" applyAlignment="1">
      <alignment horizontal="left" vertical="top" wrapText="1"/>
    </xf>
    <xf numFmtId="49" fontId="73" fillId="32" borderId="20" xfId="0" applyNumberFormat="1" applyFont="1" applyFill="1" applyBorder="1" applyAlignment="1">
      <alignment horizontal="center" vertical="center" wrapText="1" readingOrder="1"/>
    </xf>
    <xf numFmtId="0" fontId="73" fillId="0" borderId="20" xfId="0" applyFont="1" applyBorder="1" applyAlignment="1">
      <alignment horizontal="left" vertical="top" wrapText="1" readingOrder="1"/>
    </xf>
    <xf numFmtId="4" fontId="73" fillId="0" borderId="20" xfId="0" applyNumberFormat="1" applyFont="1" applyBorder="1" applyAlignment="1">
      <alignment horizontal="center" vertical="center" wrapText="1" readingOrder="1"/>
    </xf>
    <xf numFmtId="4" fontId="73" fillId="32" borderId="20" xfId="0" applyNumberFormat="1" applyFont="1" applyFill="1" applyBorder="1" applyAlignment="1">
      <alignment horizontal="center" vertical="center"/>
    </xf>
    <xf numFmtId="0" fontId="91" fillId="0" borderId="20" xfId="0" applyFont="1" applyBorder="1" applyAlignment="1">
      <alignment horizontal="left" vertical="top" wrapText="1" readingOrder="1"/>
    </xf>
    <xf numFmtId="49" fontId="98" fillId="0" borderId="20" xfId="0" applyNumberFormat="1" applyFont="1" applyBorder="1" applyAlignment="1">
      <alignment horizontal="center" wrapText="1" readingOrder="1"/>
    </xf>
    <xf numFmtId="4" fontId="98" fillId="0" borderId="20" xfId="0" applyNumberFormat="1" applyFont="1" applyBorder="1" applyAlignment="1">
      <alignment horizontal="center" wrapText="1" readingOrder="1"/>
    </xf>
    <xf numFmtId="4" fontId="98" fillId="0" borderId="20" xfId="0" applyNumberFormat="1" applyFont="1" applyBorder="1" applyAlignment="1">
      <alignment horizontal="center"/>
    </xf>
    <xf numFmtId="4" fontId="73" fillId="32" borderId="20" xfId="0" applyNumberFormat="1" applyFont="1" applyFill="1" applyBorder="1" applyAlignment="1">
      <alignment horizontal="center" vertical="center" wrapText="1" readingOrder="1"/>
    </xf>
    <xf numFmtId="0" fontId="73" fillId="0" borderId="20" xfId="254" quotePrefix="1" applyFont="1" applyBorder="1" applyAlignment="1">
      <alignment vertical="top" wrapText="1"/>
    </xf>
    <xf numFmtId="0" fontId="88" fillId="32" borderId="20" xfId="0" applyFont="1" applyFill="1" applyBorder="1"/>
    <xf numFmtId="0" fontId="88" fillId="32" borderId="20" xfId="0" applyFont="1" applyFill="1" applyBorder="1" applyAlignment="1">
      <alignment horizontal="center"/>
    </xf>
    <xf numFmtId="0" fontId="73" fillId="0" borderId="20" xfId="254" applyFont="1" applyBorder="1" applyAlignment="1">
      <alignment horizontal="center"/>
    </xf>
    <xf numFmtId="4" fontId="73" fillId="0" borderId="20" xfId="254" applyNumberFormat="1" applyFont="1" applyBorder="1"/>
    <xf numFmtId="4" fontId="73" fillId="0" borderId="20" xfId="254" applyNumberFormat="1" applyFont="1" applyBorder="1" applyAlignment="1">
      <alignment horizontal="center"/>
    </xf>
    <xf numFmtId="0" fontId="73" fillId="32" borderId="20" xfId="0" applyFont="1" applyFill="1" applyBorder="1" applyAlignment="1">
      <alignment horizontal="left" vertical="top" wrapText="1" readingOrder="1"/>
    </xf>
    <xf numFmtId="0" fontId="89" fillId="32" borderId="20" xfId="0" applyFont="1" applyFill="1" applyBorder="1"/>
    <xf numFmtId="0" fontId="73" fillId="32" borderId="20" xfId="0" applyFont="1" applyFill="1" applyBorder="1" applyAlignment="1">
      <alignment horizontal="center"/>
    </xf>
    <xf numFmtId="0" fontId="98" fillId="0" borderId="20" xfId="254" quotePrefix="1" applyFont="1" applyBorder="1" applyAlignment="1">
      <alignment vertical="top" wrapText="1"/>
    </xf>
    <xf numFmtId="0" fontId="98" fillId="0" borderId="20" xfId="254" applyFont="1" applyBorder="1" applyAlignment="1">
      <alignment horizontal="center"/>
    </xf>
    <xf numFmtId="4" fontId="98" fillId="0" borderId="20" xfId="254" applyNumberFormat="1" applyFont="1" applyBorder="1"/>
    <xf numFmtId="4" fontId="98" fillId="0" borderId="20" xfId="254" applyNumberFormat="1" applyFont="1" applyBorder="1" applyAlignment="1">
      <alignment horizontal="center"/>
    </xf>
    <xf numFmtId="0" fontId="89" fillId="0" borderId="20" xfId="254" quotePrefix="1" applyFont="1" applyBorder="1" applyAlignment="1">
      <alignment vertical="top" wrapText="1"/>
    </xf>
    <xf numFmtId="178" fontId="73" fillId="0" borderId="20" xfId="0" applyNumberFormat="1" applyFont="1" applyBorder="1" applyAlignment="1">
      <alignment horizontal="center"/>
    </xf>
    <xf numFmtId="178" fontId="73" fillId="0" borderId="20" xfId="254" applyNumberFormat="1" applyFont="1" applyBorder="1" applyAlignment="1">
      <alignment horizontal="right"/>
    </xf>
    <xf numFmtId="0" fontId="89" fillId="0" borderId="20" xfId="0" applyFont="1" applyBorder="1" applyAlignment="1">
      <alignment horizontal="left" vertical="top" wrapText="1"/>
    </xf>
    <xf numFmtId="178" fontId="73" fillId="0" borderId="20" xfId="0" applyNumberFormat="1" applyFont="1" applyBorder="1" applyAlignment="1">
      <alignment horizontal="right"/>
    </xf>
    <xf numFmtId="0" fontId="73" fillId="0" borderId="20" xfId="0" applyFont="1" applyBorder="1" applyAlignment="1">
      <alignment wrapText="1"/>
    </xf>
    <xf numFmtId="0" fontId="89" fillId="32" borderId="20" xfId="0" applyFont="1" applyFill="1" applyBorder="1" applyAlignment="1">
      <alignment wrapText="1"/>
    </xf>
    <xf numFmtId="0" fontId="73" fillId="32" borderId="20" xfId="0" applyFont="1" applyFill="1" applyBorder="1" applyAlignment="1">
      <alignment horizontal="right"/>
    </xf>
    <xf numFmtId="0" fontId="88" fillId="0" borderId="20" xfId="0" applyFont="1" applyBorder="1" applyAlignment="1">
      <alignment wrapText="1"/>
    </xf>
    <xf numFmtId="4" fontId="88" fillId="0" borderId="20" xfId="0" applyNumberFormat="1" applyFont="1" applyBorder="1" applyAlignment="1">
      <alignment horizontal="right"/>
    </xf>
    <xf numFmtId="4" fontId="88" fillId="0" borderId="20" xfId="0" applyNumberFormat="1" applyFont="1" applyBorder="1" applyAlignment="1">
      <alignment horizontal="center"/>
    </xf>
    <xf numFmtId="49" fontId="73" fillId="32" borderId="20" xfId="0" applyNumberFormat="1" applyFont="1" applyFill="1" applyBorder="1" applyAlignment="1">
      <alignment horizontal="center" wrapText="1" readingOrder="1"/>
    </xf>
    <xf numFmtId="4" fontId="73" fillId="32" borderId="20" xfId="0" applyNumberFormat="1" applyFont="1" applyFill="1" applyBorder="1" applyAlignment="1">
      <alignment horizontal="right" wrapText="1"/>
    </xf>
    <xf numFmtId="4" fontId="73" fillId="32" borderId="20" xfId="0" applyNumberFormat="1" applyFont="1" applyFill="1" applyBorder="1" applyAlignment="1">
      <alignment horizontal="center"/>
    </xf>
    <xf numFmtId="4" fontId="73" fillId="0" borderId="20" xfId="0" applyNumberFormat="1" applyFont="1" applyBorder="1" applyAlignment="1">
      <alignment horizontal="right" wrapText="1"/>
    </xf>
    <xf numFmtId="0" fontId="73" fillId="0" borderId="20" xfId="248" applyFont="1" applyBorder="1" applyAlignment="1">
      <alignment vertical="center" wrapText="1"/>
    </xf>
    <xf numFmtId="0" fontId="93" fillId="0" borderId="20" xfId="0" applyFont="1" applyBorder="1" applyAlignment="1">
      <alignment wrapText="1"/>
    </xf>
    <xf numFmtId="0" fontId="73" fillId="0" borderId="20" xfId="523" applyFont="1" applyBorder="1" applyAlignment="1">
      <alignment horizontal="left" vertical="top" wrapText="1"/>
    </xf>
    <xf numFmtId="0" fontId="1" fillId="0" borderId="20" xfId="523" applyFont="1" applyBorder="1" applyAlignment="1">
      <alignment horizontal="center"/>
    </xf>
    <xf numFmtId="4" fontId="1" fillId="0" borderId="20" xfId="523" applyNumberFormat="1" applyFont="1" applyBorder="1" applyAlignment="1">
      <alignment horizontal="center"/>
    </xf>
    <xf numFmtId="4" fontId="1" fillId="0" borderId="20" xfId="523" applyNumberFormat="1" applyFont="1" applyBorder="1" applyAlignment="1" applyProtection="1">
      <alignment horizontal="right"/>
      <protection locked="0"/>
    </xf>
    <xf numFmtId="0" fontId="1" fillId="0" borderId="20" xfId="523" applyFont="1" applyBorder="1" applyAlignment="1">
      <alignment horizontal="left" vertical="top" wrapText="1"/>
    </xf>
    <xf numFmtId="0" fontId="73" fillId="0" borderId="20" xfId="523" applyFont="1" applyBorder="1" applyAlignment="1">
      <alignment horizontal="center"/>
    </xf>
    <xf numFmtId="4" fontId="73" fillId="0" borderId="20" xfId="523" applyNumberFormat="1" applyFont="1" applyBorder="1" applyAlignment="1">
      <alignment horizontal="center"/>
    </xf>
    <xf numFmtId="4" fontId="73" fillId="0" borderId="20" xfId="523" applyNumberFormat="1" applyFont="1" applyBorder="1" applyAlignment="1" applyProtection="1">
      <alignment horizontal="right"/>
      <protection locked="0"/>
    </xf>
    <xf numFmtId="4" fontId="73" fillId="0" borderId="20" xfId="0" applyNumberFormat="1" applyFont="1" applyBorder="1" applyAlignment="1">
      <alignment horizontal="center" wrapText="1" readingOrder="1"/>
    </xf>
    <xf numFmtId="0" fontId="73" fillId="0" borderId="20" xfId="261" applyFont="1" applyBorder="1" applyAlignment="1">
      <alignment horizontal="left" vertical="top"/>
    </xf>
    <xf numFmtId="0" fontId="89" fillId="0" borderId="20" xfId="261" applyFont="1" applyBorder="1" applyAlignment="1">
      <alignment horizontal="left" vertical="top"/>
    </xf>
    <xf numFmtId="0" fontId="73" fillId="0" borderId="20" xfId="261" applyFont="1" applyBorder="1" applyAlignment="1">
      <alignment horizontal="center" vertical="top"/>
    </xf>
    <xf numFmtId="0" fontId="89" fillId="0" borderId="20" xfId="261" applyFont="1" applyBorder="1" applyAlignment="1">
      <alignment horizontal="right"/>
    </xf>
    <xf numFmtId="4" fontId="89" fillId="0" borderId="20" xfId="261" applyNumberFormat="1" applyFont="1" applyBorder="1"/>
    <xf numFmtId="4" fontId="73" fillId="0" borderId="20" xfId="261" applyNumberFormat="1" applyFont="1" applyBorder="1" applyAlignment="1">
      <alignment horizontal="right"/>
    </xf>
    <xf numFmtId="0" fontId="73" fillId="0" borderId="20" xfId="261" applyFont="1" applyBorder="1" applyAlignment="1">
      <alignment horizontal="justify" vertical="top"/>
    </xf>
    <xf numFmtId="0" fontId="73" fillId="0" borderId="20" xfId="261" applyFont="1" applyBorder="1" applyAlignment="1">
      <alignment horizontal="center"/>
    </xf>
    <xf numFmtId="4" fontId="73" fillId="0" borderId="20" xfId="261" applyNumberFormat="1" applyFont="1" applyBorder="1"/>
    <xf numFmtId="2" fontId="73" fillId="0" borderId="20" xfId="261" applyNumberFormat="1" applyFont="1" applyBorder="1" applyAlignment="1">
      <alignment horizontal="right"/>
    </xf>
    <xf numFmtId="0" fontId="89" fillId="0" borderId="20" xfId="261" applyFont="1" applyBorder="1" applyAlignment="1">
      <alignment horizontal="justify" vertical="top"/>
    </xf>
    <xf numFmtId="4" fontId="89" fillId="0" borderId="20" xfId="261" applyNumberFormat="1" applyFont="1" applyBorder="1" applyAlignment="1">
      <alignment horizontal="right"/>
    </xf>
    <xf numFmtId="0" fontId="89" fillId="0" borderId="20" xfId="261" applyFont="1" applyBorder="1" applyAlignment="1">
      <alignment vertical="top"/>
    </xf>
    <xf numFmtId="0" fontId="73" fillId="0" borderId="20" xfId="261" applyFont="1" applyBorder="1" applyAlignment="1">
      <alignment vertical="top"/>
    </xf>
    <xf numFmtId="2" fontId="73" fillId="0" borderId="20" xfId="261" applyNumberFormat="1" applyFont="1" applyBorder="1" applyAlignment="1">
      <alignment vertical="top"/>
    </xf>
    <xf numFmtId="0" fontId="73" fillId="0" borderId="20" xfId="226" applyFont="1" applyBorder="1" applyAlignment="1">
      <alignment horizontal="justify" wrapText="1"/>
    </xf>
    <xf numFmtId="0" fontId="73" fillId="0" borderId="20" xfId="261" applyFont="1" applyBorder="1"/>
    <xf numFmtId="0" fontId="73" fillId="0" borderId="20" xfId="226" applyFont="1" applyBorder="1" applyAlignment="1">
      <alignment horizontal="justify" vertical="top" wrapText="1"/>
    </xf>
    <xf numFmtId="0" fontId="73" fillId="0" borderId="20" xfId="261" applyFont="1" applyBorder="1" applyAlignment="1">
      <alignment horizontal="justify" vertical="top" wrapText="1"/>
    </xf>
    <xf numFmtId="0" fontId="73" fillId="0" borderId="20" xfId="226" applyFont="1" applyBorder="1" applyAlignment="1">
      <alignment horizontal="justify" vertical="top"/>
    </xf>
    <xf numFmtId="0" fontId="73" fillId="0" borderId="20" xfId="226" applyFont="1" applyBorder="1" applyAlignment="1">
      <alignment horizontal="center"/>
    </xf>
    <xf numFmtId="2" fontId="73" fillId="0" borderId="20" xfId="226" applyNumberFormat="1" applyFont="1" applyBorder="1" applyAlignment="1">
      <alignment horizontal="right"/>
    </xf>
    <xf numFmtId="0" fontId="73" fillId="0" borderId="20" xfId="522" applyFont="1" applyBorder="1" applyAlignment="1">
      <alignment horizontal="left" vertical="top" wrapText="1"/>
    </xf>
    <xf numFmtId="0" fontId="73" fillId="0" borderId="20" xfId="238" applyFont="1" applyBorder="1" applyAlignment="1">
      <alignment horizontal="justify" vertical="top"/>
    </xf>
    <xf numFmtId="0" fontId="73" fillId="0" borderId="20" xfId="236" applyFont="1" applyBorder="1" applyAlignment="1">
      <alignment horizontal="left" vertical="top" wrapText="1"/>
    </xf>
    <xf numFmtId="0" fontId="73" fillId="0" borderId="20" xfId="236" applyFont="1" applyBorder="1" applyAlignment="1">
      <alignment horizontal="center" wrapText="1"/>
    </xf>
    <xf numFmtId="2" fontId="73" fillId="0" borderId="20" xfId="236" applyNumberFormat="1" applyFont="1" applyBorder="1" applyAlignment="1">
      <alignment horizontal="center" wrapText="1"/>
    </xf>
    <xf numFmtId="0" fontId="73" fillId="0" borderId="20" xfId="236" applyFont="1" applyBorder="1" applyAlignment="1">
      <alignment horizontal="right" vertical="top" wrapText="1"/>
    </xf>
    <xf numFmtId="0" fontId="89" fillId="0" borderId="20" xfId="261" applyFont="1" applyBorder="1" applyAlignment="1">
      <alignment horizontal="center"/>
    </xf>
    <xf numFmtId="179" fontId="89" fillId="0" borderId="20" xfId="261" applyNumberFormat="1" applyFont="1" applyBorder="1" applyAlignment="1">
      <alignment horizontal="left" vertical="top"/>
    </xf>
    <xf numFmtId="4" fontId="100" fillId="0" borderId="20" xfId="0" applyNumberFormat="1" applyFont="1" applyBorder="1"/>
    <xf numFmtId="0" fontId="89" fillId="0" borderId="20" xfId="261" applyFont="1" applyBorder="1"/>
    <xf numFmtId="0" fontId="102" fillId="0" borderId="20" xfId="261" applyFont="1" applyBorder="1" applyAlignment="1">
      <alignment horizontal="left" vertical="top"/>
    </xf>
    <xf numFmtId="4" fontId="103" fillId="0" borderId="20" xfId="261" applyNumberFormat="1" applyFont="1" applyBorder="1"/>
    <xf numFmtId="0" fontId="6" fillId="0" borderId="20" xfId="0" applyFont="1" applyBorder="1" applyAlignment="1">
      <alignment vertical="top"/>
    </xf>
    <xf numFmtId="0" fontId="1" fillId="0" borderId="20" xfId="0" applyFont="1" applyBorder="1" applyAlignment="1">
      <alignment horizontal="center"/>
    </xf>
    <xf numFmtId="4" fontId="1" fillId="0" borderId="20" xfId="0" applyNumberFormat="1" applyFont="1" applyBorder="1" applyAlignment="1">
      <alignment horizontal="center"/>
    </xf>
    <xf numFmtId="165" fontId="1" fillId="0" borderId="20" xfId="524" applyFont="1" applyBorder="1" applyAlignment="1">
      <alignment horizontal="center"/>
    </xf>
    <xf numFmtId="165" fontId="1" fillId="0" borderId="20" xfId="524" applyFont="1" applyBorder="1" applyAlignment="1"/>
    <xf numFmtId="0" fontId="79" fillId="0" borderId="20" xfId="0" applyFont="1" applyBorder="1" applyAlignment="1">
      <alignment vertical="top" wrapText="1"/>
    </xf>
    <xf numFmtId="0" fontId="71" fillId="0" borderId="20" xfId="0" applyFont="1" applyBorder="1" applyAlignment="1">
      <alignment vertical="top" wrapText="1"/>
    </xf>
    <xf numFmtId="0" fontId="1" fillId="0" borderId="20" xfId="0" applyFont="1" applyBorder="1" applyAlignment="1">
      <alignment vertical="top" wrapText="1"/>
    </xf>
    <xf numFmtId="0" fontId="1" fillId="0" borderId="20" xfId="0" applyFont="1" applyBorder="1" applyAlignment="1">
      <alignment horizontal="center" vertical="center" wrapText="1"/>
    </xf>
    <xf numFmtId="0" fontId="4" fillId="0" borderId="20" xfId="0" applyFont="1" applyBorder="1" applyAlignment="1">
      <alignment vertical="top" wrapText="1"/>
    </xf>
    <xf numFmtId="0" fontId="4" fillId="0" borderId="20" xfId="0" applyFont="1" applyBorder="1" applyAlignment="1">
      <alignment horizontal="center" vertical="center"/>
    </xf>
    <xf numFmtId="0" fontId="1" fillId="0" borderId="20" xfId="525" applyBorder="1" applyAlignment="1">
      <alignment vertical="top" wrapText="1"/>
    </xf>
    <xf numFmtId="2" fontId="1" fillId="0" borderId="20" xfId="525" applyNumberFormat="1" applyBorder="1" applyAlignment="1">
      <alignment horizontal="center" vertical="center"/>
    </xf>
    <xf numFmtId="0" fontId="4" fillId="0" borderId="20" xfId="0" applyFont="1" applyBorder="1"/>
    <xf numFmtId="4" fontId="4" fillId="0" borderId="20" xfId="0" applyNumberFormat="1" applyFont="1" applyBorder="1"/>
    <xf numFmtId="166" fontId="4" fillId="0" borderId="20" xfId="0" applyNumberFormat="1" applyFont="1" applyBorder="1"/>
    <xf numFmtId="0" fontId="4" fillId="0" borderId="1" xfId="0" quotePrefix="1" applyFont="1" applyBorder="1" applyAlignment="1">
      <alignment wrapText="1"/>
    </xf>
    <xf numFmtId="0" fontId="4" fillId="0" borderId="28" xfId="0" applyFont="1" applyBorder="1"/>
    <xf numFmtId="0" fontId="4" fillId="0" borderId="26" xfId="0" quotePrefix="1" applyFont="1" applyBorder="1" applyAlignment="1">
      <alignment wrapText="1"/>
    </xf>
    <xf numFmtId="0" fontId="4" fillId="0" borderId="22" xfId="0" quotePrefix="1" applyFont="1" applyBorder="1" applyAlignment="1">
      <alignment wrapText="1"/>
    </xf>
    <xf numFmtId="0" fontId="5" fillId="0" borderId="20" xfId="0" quotePrefix="1" applyFont="1" applyBorder="1" applyAlignment="1">
      <alignment wrapText="1"/>
    </xf>
    <xf numFmtId="0" fontId="5" fillId="0" borderId="21" xfId="0" quotePrefix="1" applyFont="1" applyBorder="1" applyAlignment="1">
      <alignment wrapText="1"/>
    </xf>
    <xf numFmtId="0" fontId="5" fillId="0" borderId="33" xfId="0" quotePrefix="1" applyFont="1" applyBorder="1" applyAlignment="1">
      <alignment wrapText="1"/>
    </xf>
    <xf numFmtId="0" fontId="4" fillId="0" borderId="23" xfId="415" applyFont="1" applyFill="1" applyBorder="1" applyAlignment="1">
      <alignment horizontal="justify" vertical="top" wrapText="1"/>
    </xf>
    <xf numFmtId="0" fontId="4" fillId="0" borderId="24" xfId="415" applyFont="1" applyFill="1" applyBorder="1" applyAlignment="1">
      <alignment horizontal="center"/>
    </xf>
    <xf numFmtId="4" fontId="4" fillId="0" borderId="24" xfId="415" applyNumberFormat="1" applyFont="1" applyFill="1" applyBorder="1"/>
    <xf numFmtId="2" fontId="4" fillId="0" borderId="24" xfId="415" applyNumberFormat="1" applyFont="1" applyFill="1" applyBorder="1"/>
    <xf numFmtId="0" fontId="4" fillId="0" borderId="29" xfId="415" applyFont="1" applyBorder="1" applyAlignment="1">
      <alignment horizontal="justify" vertical="top" wrapText="1"/>
    </xf>
    <xf numFmtId="0" fontId="4" fillId="0" borderId="30" xfId="415" applyFont="1" applyBorder="1" applyAlignment="1">
      <alignment horizontal="center"/>
    </xf>
    <xf numFmtId="4" fontId="4" fillId="0" borderId="30" xfId="415" applyNumberFormat="1" applyFont="1" applyBorder="1"/>
    <xf numFmtId="2" fontId="4" fillId="0" borderId="30" xfId="415" applyNumberFormat="1" applyFont="1" applyBorder="1"/>
    <xf numFmtId="0" fontId="4" fillId="0" borderId="27" xfId="0" applyFont="1" applyBorder="1"/>
    <xf numFmtId="0" fontId="4" fillId="0" borderId="2" xfId="415" quotePrefix="1" applyFont="1" applyBorder="1" applyAlignment="1">
      <alignment horizontal="justify" vertical="top" wrapText="1"/>
    </xf>
    <xf numFmtId="0" fontId="4" fillId="0" borderId="3" xfId="415" applyFont="1" applyBorder="1" applyAlignment="1">
      <alignment horizontal="center"/>
    </xf>
    <xf numFmtId="4" fontId="4" fillId="0" borderId="3" xfId="415" applyNumberFormat="1" applyFont="1" applyBorder="1"/>
    <xf numFmtId="2" fontId="4" fillId="0" borderId="3" xfId="415" applyNumberFormat="1" applyFont="1" applyBorder="1" applyAlignment="1">
      <alignment horizontal="right"/>
    </xf>
    <xf numFmtId="0" fontId="4" fillId="0" borderId="23" xfId="415" quotePrefix="1" applyFont="1" applyFill="1" applyBorder="1" applyAlignment="1">
      <alignment horizontal="justify" vertical="top" wrapText="1"/>
    </xf>
    <xf numFmtId="2" fontId="4" fillId="0" borderId="24" xfId="415" applyNumberFormat="1" applyFont="1" applyFill="1" applyBorder="1" applyAlignment="1">
      <alignment horizontal="right"/>
    </xf>
    <xf numFmtId="0" fontId="5" fillId="0" borderId="20" xfId="0" applyFont="1" applyFill="1" applyBorder="1" applyAlignment="1">
      <alignment wrapText="1"/>
    </xf>
    <xf numFmtId="0" fontId="4" fillId="0" borderId="22" xfId="0" applyFont="1" applyFill="1" applyBorder="1"/>
    <xf numFmtId="4" fontId="4" fillId="0" borderId="22" xfId="0" applyNumberFormat="1" applyFont="1" applyFill="1" applyBorder="1"/>
    <xf numFmtId="166" fontId="4" fillId="0" borderId="22" xfId="0" applyNumberFormat="1" applyFont="1" applyFill="1" applyBorder="1"/>
    <xf numFmtId="0" fontId="4" fillId="0" borderId="0" xfId="0" applyFont="1" applyFill="1" applyBorder="1" applyAlignment="1">
      <alignment wrapText="1"/>
    </xf>
    <xf numFmtId="0" fontId="4" fillId="0" borderId="0" xfId="0" applyFont="1" applyFill="1" applyBorder="1"/>
    <xf numFmtId="4" fontId="4" fillId="0" borderId="0" xfId="0" applyNumberFormat="1" applyFont="1" applyFill="1" applyBorder="1"/>
    <xf numFmtId="166" fontId="4" fillId="0" borderId="0" xfId="0" applyNumberFormat="1" applyFont="1" applyFill="1" applyBorder="1"/>
    <xf numFmtId="0" fontId="4" fillId="0" borderId="2" xfId="334" quotePrefix="1" applyFont="1" applyFill="1" applyBorder="1" applyAlignment="1">
      <alignment horizontal="justify" vertical="top" wrapText="1"/>
    </xf>
    <xf numFmtId="0" fontId="4" fillId="0" borderId="3" xfId="415" applyFont="1" applyFill="1" applyBorder="1" applyAlignment="1">
      <alignment horizontal="center"/>
    </xf>
    <xf numFmtId="4" fontId="4" fillId="0" borderId="3" xfId="415" applyNumberFormat="1" applyFont="1" applyFill="1" applyBorder="1"/>
    <xf numFmtId="2" fontId="4" fillId="0" borderId="3" xfId="415" applyNumberFormat="1" applyFont="1" applyFill="1" applyBorder="1" applyAlignment="1">
      <alignment horizontal="right"/>
    </xf>
    <xf numFmtId="0" fontId="4" fillId="0" borderId="23" xfId="334" applyFont="1" applyBorder="1" applyAlignment="1">
      <alignment horizontal="justify" vertical="top" wrapText="1"/>
    </xf>
    <xf numFmtId="2" fontId="4" fillId="0" borderId="24" xfId="0" applyNumberFormat="1" applyFont="1" applyBorder="1"/>
    <xf numFmtId="0" fontId="4" fillId="0" borderId="29" xfId="334" applyFont="1" applyBorder="1" applyAlignment="1">
      <alignment horizontal="justify" vertical="top" wrapText="1"/>
    </xf>
    <xf numFmtId="0" fontId="4" fillId="0" borderId="30" xfId="0" applyFont="1" applyBorder="1" applyAlignment="1">
      <alignment horizontal="center"/>
    </xf>
    <xf numFmtId="2" fontId="4" fillId="0" borderId="30" xfId="0" applyNumberFormat="1" applyFont="1" applyBorder="1"/>
    <xf numFmtId="0" fontId="4" fillId="0" borderId="23" xfId="334" quotePrefix="1" applyFont="1" applyFill="1" applyBorder="1" applyAlignment="1">
      <alignment horizontal="justify" vertical="top" wrapText="1"/>
    </xf>
    <xf numFmtId="0" fontId="4" fillId="0" borderId="24" xfId="0" applyFont="1" applyFill="1" applyBorder="1" applyAlignment="1">
      <alignment horizontal="center"/>
    </xf>
    <xf numFmtId="2" fontId="4" fillId="0" borderId="24" xfId="0" applyNumberFormat="1" applyFont="1" applyFill="1" applyBorder="1"/>
    <xf numFmtId="4" fontId="4" fillId="0" borderId="21" xfId="415" applyNumberFormat="1" applyFont="1" applyBorder="1"/>
    <xf numFmtId="2" fontId="4" fillId="0" borderId="21" xfId="415" applyNumberFormat="1" applyFont="1" applyBorder="1" applyAlignment="1">
      <alignment horizontal="right"/>
    </xf>
    <xf numFmtId="166" fontId="4" fillId="0" borderId="21" xfId="214" applyNumberFormat="1" applyFont="1" applyBorder="1"/>
    <xf numFmtId="0" fontId="5" fillId="0" borderId="23" xfId="0" applyFont="1" applyBorder="1" applyAlignment="1">
      <alignment wrapText="1"/>
    </xf>
    <xf numFmtId="166" fontId="1" fillId="0" borderId="24" xfId="0" applyNumberFormat="1" applyFont="1" applyBorder="1"/>
    <xf numFmtId="0" fontId="5" fillId="0" borderId="21" xfId="0" applyFont="1" applyFill="1" applyBorder="1" applyAlignment="1">
      <alignment wrapText="1"/>
    </xf>
    <xf numFmtId="0" fontId="85" fillId="0" borderId="20" xfId="0" applyFont="1" applyBorder="1" applyAlignment="1">
      <alignment horizontal="left" vertical="top"/>
    </xf>
    <xf numFmtId="0" fontId="71" fillId="0" borderId="20" xfId="0" applyFont="1" applyBorder="1" applyAlignment="1">
      <alignment horizontal="left" vertical="top" wrapText="1"/>
    </xf>
    <xf numFmtId="4" fontId="6" fillId="0" borderId="20" xfId="0" applyNumberFormat="1" applyFont="1" applyBorder="1" applyAlignment="1">
      <alignment horizontal="right"/>
    </xf>
    <xf numFmtId="166" fontId="6" fillId="0" borderId="20" xfId="0" applyNumberFormat="1" applyFont="1" applyBorder="1" applyAlignment="1">
      <alignment horizontal="right"/>
    </xf>
    <xf numFmtId="0" fontId="6" fillId="0" borderId="20" xfId="0" applyFont="1" applyBorder="1" applyAlignment="1">
      <alignment horizontal="left" vertical="top"/>
    </xf>
    <xf numFmtId="0" fontId="6" fillId="0" borderId="20" xfId="0" applyFont="1" applyBorder="1" applyAlignment="1">
      <alignment horizontal="left" vertical="top" wrapText="1"/>
    </xf>
    <xf numFmtId="0" fontId="85" fillId="0" borderId="20" xfId="0" applyFont="1" applyBorder="1" applyAlignment="1">
      <alignment horizontal="left" vertical="top" wrapText="1"/>
    </xf>
    <xf numFmtId="0" fontId="86" fillId="0" borderId="20" xfId="0" applyFont="1" applyBorder="1" applyAlignment="1">
      <alignment wrapText="1"/>
    </xf>
    <xf numFmtId="0" fontId="105" fillId="0" borderId="20" xfId="0" applyFont="1" applyBorder="1"/>
    <xf numFmtId="0" fontId="105" fillId="0" borderId="20" xfId="0" applyFont="1" applyBorder="1" applyAlignment="1">
      <alignment horizontal="right"/>
    </xf>
    <xf numFmtId="166" fontId="105" fillId="0" borderId="20" xfId="0" applyNumberFormat="1" applyFont="1" applyBorder="1"/>
    <xf numFmtId="4" fontId="105" fillId="0" borderId="20" xfId="0" applyNumberFormat="1" applyFont="1" applyBorder="1"/>
    <xf numFmtId="4" fontId="1" fillId="0" borderId="0" xfId="214" applyNumberFormat="1" applyProtection="1">
      <protection locked="0"/>
    </xf>
    <xf numFmtId="0" fontId="74" fillId="0" borderId="0" xfId="2" applyFont="1" applyAlignment="1">
      <alignment horizontal="left" wrapText="1"/>
    </xf>
    <xf numFmtId="0" fontId="106" fillId="0" borderId="0" xfId="2" applyFont="1" applyAlignment="1">
      <alignment horizontal="center"/>
    </xf>
    <xf numFmtId="0" fontId="107" fillId="0" borderId="0" xfId="214" applyFont="1" applyAlignment="1">
      <alignment horizontal="left" wrapText="1"/>
    </xf>
    <xf numFmtId="0" fontId="107" fillId="0" borderId="0" xfId="214" applyFont="1" applyAlignment="1">
      <alignment horizontal="left" vertical="top" wrapText="1"/>
    </xf>
    <xf numFmtId="0" fontId="1" fillId="0" borderId="0" xfId="214" applyAlignment="1">
      <alignment horizontal="left" vertical="top" wrapText="1"/>
    </xf>
    <xf numFmtId="0" fontId="78" fillId="0" borderId="0" xfId="214" applyFont="1" applyAlignment="1">
      <alignment horizontal="left" vertical="top"/>
    </xf>
    <xf numFmtId="0" fontId="78" fillId="0" borderId="0" xfId="214" applyFont="1" applyAlignment="1">
      <alignment vertical="top" wrapText="1"/>
    </xf>
    <xf numFmtId="49" fontId="108" fillId="0" borderId="0" xfId="3" applyNumberFormat="1" applyFont="1" applyAlignment="1">
      <alignment horizontal="center" vertical="center" wrapText="1"/>
    </xf>
    <xf numFmtId="0" fontId="1" fillId="0" borderId="0" xfId="214" applyAlignment="1">
      <alignment vertical="top" wrapText="1"/>
    </xf>
    <xf numFmtId="0" fontId="108" fillId="0" borderId="0" xfId="214" applyFont="1"/>
    <xf numFmtId="0" fontId="1" fillId="0" borderId="0" xfId="214" quotePrefix="1" applyAlignment="1">
      <alignment vertical="top" wrapText="1"/>
    </xf>
    <xf numFmtId="0" fontId="96" fillId="0" borderId="0" xfId="214" applyFont="1" applyAlignment="1">
      <alignment horizontal="justify" vertical="top" wrapText="1"/>
    </xf>
    <xf numFmtId="0" fontId="73" fillId="0" borderId="0" xfId="214" applyFont="1" applyAlignment="1">
      <alignment horizontal="left" vertical="top" wrapText="1"/>
    </xf>
    <xf numFmtId="0" fontId="4" fillId="0" borderId="0" xfId="214" applyFont="1"/>
    <xf numFmtId="0" fontId="73" fillId="0" borderId="0" xfId="4" applyFont="1" applyBorder="1" applyAlignment="1">
      <alignment horizontal="justify" vertical="top" wrapText="1"/>
    </xf>
    <xf numFmtId="0" fontId="89" fillId="0" borderId="0" xfId="4" applyFont="1" applyBorder="1" applyAlignment="1">
      <alignment horizontal="left" vertical="top" wrapText="1"/>
    </xf>
    <xf numFmtId="0" fontId="73" fillId="0" borderId="0" xfId="4" applyFont="1" applyBorder="1" applyAlignment="1">
      <alignment horizontal="left" vertical="top" wrapText="1"/>
    </xf>
    <xf numFmtId="0" fontId="78" fillId="0" borderId="0" xfId="519" applyFont="1" applyAlignment="1">
      <alignment horizontal="left" vertical="top" wrapText="1"/>
    </xf>
    <xf numFmtId="0" fontId="1" fillId="0" borderId="0" xfId="519" quotePrefix="1" applyFont="1" applyAlignment="1">
      <alignment horizontal="left" vertical="top" wrapText="1"/>
    </xf>
    <xf numFmtId="0" fontId="1" fillId="0" borderId="0" xfId="519" applyFont="1" applyAlignment="1">
      <alignment horizontal="left" vertical="top" wrapText="1"/>
    </xf>
    <xf numFmtId="0" fontId="1" fillId="0" borderId="0" xfId="214" quotePrefix="1" applyAlignment="1">
      <alignment horizontal="justify" vertical="top" wrapText="1"/>
    </xf>
    <xf numFmtId="0" fontId="73" fillId="0" borderId="0" xfId="4" quotePrefix="1" applyFont="1" applyBorder="1" applyAlignment="1">
      <alignment horizontal="justify" vertical="top" wrapText="1"/>
    </xf>
    <xf numFmtId="0" fontId="73" fillId="0" borderId="0" xfId="214" applyFont="1" applyAlignment="1">
      <alignment horizontal="justify" vertical="top" wrapText="1"/>
    </xf>
    <xf numFmtId="0" fontId="4" fillId="0" borderId="0" xfId="214" applyFont="1" applyAlignment="1">
      <alignment horizontal="justify" vertical="top" wrapText="1"/>
    </xf>
    <xf numFmtId="180" fontId="1" fillId="0" borderId="0" xfId="0" applyNumberFormat="1" applyFont="1" applyAlignment="1">
      <alignment horizontal="justify" vertical="center" wrapText="1" readingOrder="1"/>
    </xf>
    <xf numFmtId="49" fontId="73" fillId="0" borderId="0" xfId="214" applyNumberFormat="1" applyFont="1" applyAlignment="1">
      <alignment horizontal="left" vertical="center" wrapText="1"/>
    </xf>
    <xf numFmtId="49" fontId="73" fillId="0" borderId="0" xfId="214" applyNumberFormat="1" applyFont="1" applyAlignment="1">
      <alignment horizontal="left" vertical="center"/>
    </xf>
    <xf numFmtId="0" fontId="78" fillId="0" borderId="36" xfId="214" applyFont="1" applyBorder="1" applyAlignment="1">
      <alignment horizontal="left" vertical="top"/>
    </xf>
    <xf numFmtId="0" fontId="78" fillId="0" borderId="37" xfId="214" applyFont="1" applyBorder="1" applyAlignment="1">
      <alignment vertical="top" wrapText="1"/>
    </xf>
    <xf numFmtId="0" fontId="78" fillId="0" borderId="0" xfId="214" applyFont="1" applyAlignment="1">
      <alignment horizontal="justify" vertical="top" wrapText="1"/>
    </xf>
    <xf numFmtId="0" fontId="6" fillId="30" borderId="20" xfId="0" applyFont="1" applyFill="1" applyBorder="1"/>
    <xf numFmtId="4" fontId="6" fillId="30" borderId="20" xfId="0" applyNumberFormat="1" applyFont="1" applyFill="1" applyBorder="1"/>
    <xf numFmtId="166" fontId="6" fillId="30" borderId="20" xfId="0" applyNumberFormat="1" applyFont="1" applyFill="1" applyBorder="1"/>
    <xf numFmtId="0" fontId="86" fillId="30" borderId="20" xfId="0" applyFont="1" applyFill="1" applyBorder="1" applyAlignment="1">
      <alignment wrapText="1"/>
    </xf>
    <xf numFmtId="166" fontId="78" fillId="30" borderId="20" xfId="0" applyNumberFormat="1" applyFont="1" applyFill="1" applyBorder="1"/>
    <xf numFmtId="0" fontId="6" fillId="0" borderId="0" xfId="0" applyFont="1"/>
    <xf numFmtId="4" fontId="6" fillId="0" borderId="0" xfId="0" applyNumberFormat="1" applyFont="1"/>
    <xf numFmtId="166" fontId="6" fillId="0" borderId="0" xfId="0" applyNumberFormat="1" applyFont="1"/>
    <xf numFmtId="0" fontId="111" fillId="0" borderId="0" xfId="0" applyFont="1"/>
    <xf numFmtId="0" fontId="6" fillId="0" borderId="0" xfId="0" applyFont="1" applyAlignment="1">
      <alignment vertical="top"/>
    </xf>
    <xf numFmtId="49" fontId="6" fillId="0" borderId="0" xfId="0" applyNumberFormat="1" applyFont="1" applyAlignment="1">
      <alignment horizontal="center" vertical="top"/>
    </xf>
    <xf numFmtId="49" fontId="6" fillId="0" borderId="0" xfId="0" applyNumberFormat="1" applyFont="1" applyAlignment="1">
      <alignment vertical="top"/>
    </xf>
    <xf numFmtId="49" fontId="112" fillId="0" borderId="0" xfId="0" applyNumberFormat="1" applyFont="1" applyAlignment="1">
      <alignment horizontal="center"/>
    </xf>
    <xf numFmtId="0" fontId="112" fillId="0" borderId="0" xfId="0" applyFont="1" applyAlignment="1">
      <alignment horizontal="left"/>
    </xf>
    <xf numFmtId="0" fontId="112" fillId="0" borderId="0" xfId="0" applyFont="1" applyAlignment="1">
      <alignment horizontal="center"/>
    </xf>
    <xf numFmtId="14" fontId="112" fillId="0" borderId="0" xfId="0" applyNumberFormat="1" applyFont="1" applyAlignment="1">
      <alignment horizontal="center"/>
    </xf>
    <xf numFmtId="49" fontId="6" fillId="0" borderId="0" xfId="0" applyNumberFormat="1" applyFont="1" applyAlignment="1">
      <alignment horizontal="center"/>
    </xf>
    <xf numFmtId="0" fontId="4" fillId="0" borderId="0" xfId="289" applyFont="1" applyAlignment="1">
      <alignment horizontal="justify" vertical="top" wrapText="1"/>
    </xf>
    <xf numFmtId="4" fontId="85" fillId="0" borderId="0" xfId="0" applyNumberFormat="1" applyFont="1"/>
    <xf numFmtId="0" fontId="72" fillId="0" borderId="0" xfId="0" applyFont="1" applyAlignment="1">
      <alignment vertical="top" wrapText="1"/>
    </xf>
    <xf numFmtId="0" fontId="6" fillId="0" borderId="0" xfId="0" applyFont="1" applyAlignment="1">
      <alignment horizontal="right" vertical="top"/>
    </xf>
    <xf numFmtId="166" fontId="4" fillId="0" borderId="0" xfId="214" applyNumberFormat="1" applyFont="1"/>
    <xf numFmtId="49" fontId="6" fillId="0" borderId="0" xfId="0" applyNumberFormat="1" applyFont="1"/>
    <xf numFmtId="0" fontId="79" fillId="0" borderId="0" xfId="0" applyFont="1" applyAlignment="1">
      <alignment vertical="center"/>
    </xf>
    <xf numFmtId="0" fontId="79" fillId="0" borderId="0" xfId="0" applyFont="1" applyAlignment="1">
      <alignment horizontal="center" vertical="center"/>
    </xf>
    <xf numFmtId="0" fontId="79" fillId="0" borderId="0" xfId="0" applyFont="1" applyAlignment="1">
      <alignment horizontal="right" vertical="center"/>
    </xf>
    <xf numFmtId="0" fontId="5" fillId="2" borderId="35" xfId="0" applyFont="1" applyFill="1" applyBorder="1" applyAlignment="1">
      <alignment horizontal="left" vertical="top"/>
    </xf>
    <xf numFmtId="0" fontId="6" fillId="0" borderId="21" xfId="0" applyFont="1" applyBorder="1" applyAlignment="1">
      <alignment vertical="top"/>
    </xf>
    <xf numFmtId="0" fontId="6" fillId="0" borderId="22" xfId="0" applyFont="1" applyBorder="1" applyAlignment="1">
      <alignment vertical="top"/>
    </xf>
    <xf numFmtId="0" fontId="6" fillId="0" borderId="0" xfId="0" applyFont="1" applyBorder="1" applyAlignment="1">
      <alignment vertical="top"/>
    </xf>
    <xf numFmtId="0" fontId="6" fillId="0" borderId="26" xfId="0" applyFont="1" applyBorder="1" applyAlignment="1">
      <alignment vertical="top"/>
    </xf>
    <xf numFmtId="0" fontId="6" fillId="0" borderId="32" xfId="0" applyFont="1" applyBorder="1" applyAlignment="1">
      <alignment vertical="top"/>
    </xf>
    <xf numFmtId="0" fontId="6" fillId="0" borderId="33" xfId="0" applyFont="1" applyBorder="1" applyAlignment="1">
      <alignment vertical="top"/>
    </xf>
    <xf numFmtId="0" fontId="6" fillId="0" borderId="38" xfId="0" applyFont="1" applyBorder="1" applyAlignment="1">
      <alignment vertical="top"/>
    </xf>
    <xf numFmtId="0" fontId="4" fillId="0" borderId="20" xfId="0" applyFont="1" applyBorder="1" applyAlignment="1">
      <alignment vertical="top"/>
    </xf>
    <xf numFmtId="0" fontId="4" fillId="0" borderId="21" xfId="0" applyFont="1" applyBorder="1" applyAlignment="1">
      <alignment vertical="top"/>
    </xf>
    <xf numFmtId="0" fontId="4" fillId="0" borderId="0" xfId="0" applyFont="1" applyBorder="1" applyAlignment="1">
      <alignment vertical="top"/>
    </xf>
    <xf numFmtId="0" fontId="4" fillId="0" borderId="22" xfId="0" applyFont="1" applyBorder="1" applyAlignment="1">
      <alignment vertical="top"/>
    </xf>
    <xf numFmtId="0" fontId="4" fillId="0" borderId="33" xfId="0" applyFont="1" applyBorder="1" applyAlignment="1">
      <alignment vertical="top"/>
    </xf>
    <xf numFmtId="49" fontId="85" fillId="0" borderId="0" xfId="0" applyNumberFormat="1" applyFont="1" applyAlignment="1">
      <alignment horizontal="center" vertical="top"/>
    </xf>
    <xf numFmtId="0" fontId="6" fillId="31" borderId="20" xfId="0" applyFont="1" applyFill="1" applyBorder="1" applyAlignment="1">
      <alignment vertical="top"/>
    </xf>
    <xf numFmtId="0" fontId="6" fillId="30" borderId="20" xfId="0" applyFont="1" applyFill="1" applyBorder="1" applyAlignment="1">
      <alignment vertical="top"/>
    </xf>
    <xf numFmtId="0" fontId="71" fillId="29" borderId="20" xfId="0" applyFont="1" applyFill="1" applyBorder="1" applyAlignment="1">
      <alignment vertical="top" wrapText="1"/>
    </xf>
    <xf numFmtId="0" fontId="5" fillId="28" borderId="20" xfId="0" applyFont="1" applyFill="1" applyBorder="1" applyAlignment="1">
      <alignment horizontal="left" vertical="top"/>
    </xf>
    <xf numFmtId="0" fontId="79" fillId="0" borderId="20" xfId="0" applyFont="1" applyBorder="1" applyAlignment="1">
      <alignment vertical="top"/>
    </xf>
    <xf numFmtId="0" fontId="1" fillId="0" borderId="20" xfId="0" applyFont="1" applyBorder="1" applyAlignment="1">
      <alignment vertical="top"/>
    </xf>
    <xf numFmtId="0" fontId="79" fillId="0" borderId="0" xfId="0" applyFont="1" applyBorder="1" applyAlignment="1">
      <alignment vertical="top"/>
    </xf>
    <xf numFmtId="14" fontId="79" fillId="0" borderId="20" xfId="0" applyNumberFormat="1" applyFont="1" applyBorder="1" applyAlignment="1">
      <alignment vertical="top"/>
    </xf>
    <xf numFmtId="0" fontId="79" fillId="0" borderId="28" xfId="0" applyFont="1" applyBorder="1" applyAlignment="1">
      <alignment vertical="top"/>
    </xf>
    <xf numFmtId="0" fontId="2" fillId="0" borderId="0" xfId="0" applyFont="1" applyAlignment="1">
      <alignment vertical="top"/>
    </xf>
    <xf numFmtId="0" fontId="1" fillId="0" borderId="20" xfId="261" applyFont="1" applyBorder="1" applyAlignment="1">
      <alignment horizontal="left" vertical="top"/>
    </xf>
    <xf numFmtId="0" fontId="78" fillId="0" borderId="20" xfId="261" applyFont="1" applyBorder="1" applyAlignment="1">
      <alignment horizontal="left" vertical="top"/>
    </xf>
    <xf numFmtId="0" fontId="1" fillId="0" borderId="20" xfId="261" applyFont="1" applyBorder="1" applyAlignment="1">
      <alignment vertical="top"/>
    </xf>
    <xf numFmtId="179" fontId="78" fillId="0" borderId="20" xfId="261" applyNumberFormat="1" applyFont="1" applyBorder="1" applyAlignment="1">
      <alignment horizontal="left" vertical="top"/>
    </xf>
    <xf numFmtId="0" fontId="78" fillId="0" borderId="20" xfId="261" applyFont="1" applyBorder="1" applyAlignment="1">
      <alignment vertical="top"/>
    </xf>
    <xf numFmtId="0" fontId="106" fillId="0" borderId="20" xfId="261" applyFont="1" applyBorder="1" applyAlignment="1">
      <alignment horizontal="left" vertical="top"/>
    </xf>
    <xf numFmtId="0" fontId="79" fillId="0" borderId="20" xfId="0" applyFont="1" applyFill="1" applyBorder="1" applyAlignment="1">
      <alignment vertical="top" wrapText="1"/>
    </xf>
    <xf numFmtId="0" fontId="71" fillId="0" borderId="20" xfId="0" applyFont="1" applyBorder="1" applyAlignment="1">
      <alignment vertical="top"/>
    </xf>
    <xf numFmtId="0" fontId="4" fillId="0" borderId="20" xfId="0" applyFont="1" applyFill="1" applyBorder="1" applyAlignment="1">
      <alignment vertical="top"/>
    </xf>
    <xf numFmtId="0" fontId="6" fillId="0" borderId="20" xfId="0" applyFont="1" applyFill="1" applyBorder="1" applyAlignment="1">
      <alignment vertical="top"/>
    </xf>
    <xf numFmtId="0" fontId="6" fillId="0" borderId="0" xfId="0" applyFont="1" applyFill="1" applyBorder="1" applyAlignment="1">
      <alignment vertical="top"/>
    </xf>
    <xf numFmtId="0" fontId="5" fillId="0" borderId="35" xfId="0" applyFont="1" applyFill="1" applyBorder="1" applyAlignment="1">
      <alignment horizontal="left" vertical="top"/>
    </xf>
    <xf numFmtId="0" fontId="79" fillId="0" borderId="20" xfId="0" applyFont="1" applyFill="1" applyBorder="1" applyAlignment="1">
      <alignment vertical="top"/>
    </xf>
    <xf numFmtId="0" fontId="1" fillId="0" borderId="20" xfId="523" applyFont="1" applyFill="1" applyBorder="1" applyAlignment="1">
      <alignment horizontal="left" vertical="top" wrapText="1"/>
    </xf>
    <xf numFmtId="4" fontId="88" fillId="0" borderId="20" xfId="0" applyNumberFormat="1" applyFont="1" applyFill="1" applyBorder="1"/>
    <xf numFmtId="0" fontId="81" fillId="0" borderId="20" xfId="0" applyFont="1" applyFill="1" applyBorder="1" applyAlignment="1">
      <alignment vertical="top" wrapText="1"/>
    </xf>
    <xf numFmtId="0" fontId="81" fillId="0" borderId="20" xfId="0" applyFont="1" applyFill="1" applyBorder="1" applyAlignment="1">
      <alignment vertical="top"/>
    </xf>
    <xf numFmtId="9" fontId="4" fillId="30" borderId="24" xfId="520" applyFont="1" applyFill="1" applyBorder="1" applyAlignment="1">
      <alignment horizontal="center"/>
    </xf>
    <xf numFmtId="4" fontId="42" fillId="0" borderId="0" xfId="0" applyNumberFormat="1" applyFont="1" applyFill="1" applyBorder="1" applyAlignment="1">
      <alignment wrapText="1"/>
    </xf>
    <xf numFmtId="0" fontId="79" fillId="0" borderId="0" xfId="0" applyFont="1" applyBorder="1"/>
    <xf numFmtId="0" fontId="71" fillId="0" borderId="0" xfId="0" applyFont="1" applyBorder="1" applyAlignment="1">
      <alignment horizontal="left"/>
    </xf>
    <xf numFmtId="0" fontId="71" fillId="0" borderId="0" xfId="0" applyFont="1" applyBorder="1" applyAlignment="1">
      <alignment vertical="top" wrapText="1"/>
    </xf>
    <xf numFmtId="0" fontId="79" fillId="0" borderId="0" xfId="0" applyFont="1" applyBorder="1" applyAlignment="1">
      <alignment horizontal="center"/>
    </xf>
    <xf numFmtId="4" fontId="79" fillId="0" borderId="0" xfId="0" applyNumberFormat="1" applyFont="1" applyBorder="1" applyAlignment="1">
      <alignment horizontal="center"/>
    </xf>
    <xf numFmtId="4" fontId="79" fillId="0" borderId="0" xfId="0" applyNumberFormat="1" applyFont="1" applyBorder="1"/>
    <xf numFmtId="0" fontId="79" fillId="0" borderId="0" xfId="0" applyFont="1" applyBorder="1" applyAlignment="1">
      <alignment vertical="top" wrapText="1"/>
    </xf>
    <xf numFmtId="49" fontId="1" fillId="0" borderId="0" xfId="0" applyNumberFormat="1" applyFont="1" applyBorder="1" applyAlignment="1">
      <alignment vertical="top" wrapText="1"/>
    </xf>
    <xf numFmtId="49" fontId="79" fillId="0" borderId="0" xfId="0" applyNumberFormat="1" applyFont="1" applyBorder="1" applyAlignment="1">
      <alignment horizontal="center"/>
    </xf>
    <xf numFmtId="49" fontId="1" fillId="0" borderId="0" xfId="0" applyNumberFormat="1" applyFont="1" applyBorder="1" applyAlignment="1">
      <alignment horizontal="center"/>
    </xf>
    <xf numFmtId="4" fontId="79" fillId="0" borderId="0" xfId="0" applyNumberFormat="1" applyFont="1" applyBorder="1" applyAlignment="1"/>
    <xf numFmtId="0" fontId="1" fillId="0" borderId="0" xfId="0" applyFont="1" applyBorder="1" applyAlignment="1">
      <alignment vertical="top" wrapText="1"/>
    </xf>
    <xf numFmtId="49" fontId="79" fillId="0" borderId="0" xfId="0" applyNumberFormat="1" applyFont="1" applyBorder="1" applyAlignment="1">
      <alignment horizontal="left" vertical="top"/>
    </xf>
    <xf numFmtId="49" fontId="79" fillId="0" borderId="0" xfId="0" applyNumberFormat="1" applyFont="1" applyBorder="1" applyAlignment="1">
      <alignment horizontal="center" vertical="top"/>
    </xf>
    <xf numFmtId="49" fontId="1" fillId="0" borderId="0" xfId="0" applyNumberFormat="1" applyFont="1" applyBorder="1" applyAlignment="1">
      <alignment horizontal="center" vertical="top"/>
    </xf>
    <xf numFmtId="4" fontId="79" fillId="0" borderId="0" xfId="0" applyNumberFormat="1" applyFont="1" applyBorder="1" applyAlignment="1">
      <alignment vertical="top"/>
    </xf>
    <xf numFmtId="0" fontId="1" fillId="0" borderId="0" xfId="526" applyFont="1" applyBorder="1" applyAlignment="1">
      <alignment horizontal="right" vertical="center" wrapText="1"/>
    </xf>
    <xf numFmtId="49" fontId="1" fillId="0" borderId="0" xfId="0" applyNumberFormat="1" applyFont="1" applyBorder="1" applyAlignment="1">
      <alignment horizontal="left" vertical="top"/>
    </xf>
    <xf numFmtId="0" fontId="78" fillId="0" borderId="0" xfId="0" applyFont="1" applyBorder="1" applyAlignment="1">
      <alignment horizontal="left"/>
    </xf>
    <xf numFmtId="4" fontId="1" fillId="0" borderId="0" xfId="0" applyNumberFormat="1" applyFont="1" applyBorder="1" applyAlignment="1">
      <alignment vertical="top"/>
    </xf>
    <xf numFmtId="49" fontId="71" fillId="0" borderId="0" xfId="0" applyNumberFormat="1" applyFont="1" applyBorder="1" applyAlignment="1">
      <alignment horizontal="center" vertical="center"/>
    </xf>
    <xf numFmtId="49" fontId="71" fillId="0" borderId="0" xfId="0" applyNumberFormat="1" applyFont="1" applyBorder="1" applyAlignment="1">
      <alignment horizontal="center" vertical="center" textRotation="90"/>
    </xf>
    <xf numFmtId="0" fontId="79" fillId="0" borderId="0" xfId="0" applyFont="1" applyBorder="1" applyAlignment="1">
      <alignment horizontal="center" vertical="center" wrapText="1"/>
    </xf>
    <xf numFmtId="0" fontId="79" fillId="0" borderId="0" xfId="0" applyFont="1" applyBorder="1" applyAlignment="1">
      <alignment horizontal="center" vertical="center"/>
    </xf>
    <xf numFmtId="4" fontId="79" fillId="0" borderId="0" xfId="0" applyNumberFormat="1" applyFont="1" applyBorder="1" applyAlignment="1">
      <alignment horizontal="center" vertical="center"/>
    </xf>
    <xf numFmtId="0" fontId="79" fillId="0" borderId="0" xfId="0" applyFont="1" applyBorder="1" applyAlignment="1">
      <alignment horizontal="left" vertical="center" wrapText="1"/>
    </xf>
    <xf numFmtId="49" fontId="78" fillId="0" borderId="0" xfId="0" applyNumberFormat="1" applyFont="1" applyBorder="1" applyAlignment="1">
      <alignment vertical="top" wrapText="1"/>
    </xf>
    <xf numFmtId="4" fontId="78" fillId="0" borderId="0" xfId="0" applyNumberFormat="1" applyFont="1" applyBorder="1" applyAlignment="1">
      <alignment vertical="top"/>
    </xf>
    <xf numFmtId="0" fontId="78" fillId="0" borderId="0" xfId="0" applyFont="1" applyBorder="1" applyAlignment="1">
      <alignment vertical="top" wrapText="1"/>
    </xf>
    <xf numFmtId="0" fontId="1" fillId="0" borderId="0" xfId="0" applyFont="1" applyBorder="1" applyAlignment="1" applyProtection="1">
      <alignment vertical="top" wrapText="1"/>
      <protection locked="0"/>
    </xf>
    <xf numFmtId="49" fontId="1" fillId="0" borderId="0" xfId="0" applyNumberFormat="1" applyFont="1" applyBorder="1" applyAlignment="1">
      <alignment horizontal="center" vertical="top" wrapText="1"/>
    </xf>
    <xf numFmtId="49" fontId="114" fillId="0" borderId="0" xfId="0" applyNumberFormat="1" applyFont="1" applyBorder="1" applyAlignment="1">
      <alignment vertical="top" wrapText="1"/>
    </xf>
    <xf numFmtId="0" fontId="71" fillId="0" borderId="0" xfId="0" applyFont="1" applyBorder="1" applyAlignment="1">
      <alignment horizontal="center" vertical="top"/>
    </xf>
    <xf numFmtId="49" fontId="71" fillId="0" borderId="0" xfId="0" applyNumberFormat="1" applyFont="1" applyBorder="1" applyAlignment="1">
      <alignment horizontal="justify" vertical="top"/>
    </xf>
    <xf numFmtId="0" fontId="79" fillId="0" borderId="0" xfId="0" applyFont="1" applyBorder="1" applyAlignment="1">
      <alignment horizontal="center" vertical="top"/>
    </xf>
    <xf numFmtId="4" fontId="79" fillId="0" borderId="0" xfId="0" applyNumberFormat="1" applyFont="1" applyBorder="1" applyAlignment="1">
      <alignment horizontal="right" vertical="top"/>
    </xf>
    <xf numFmtId="49" fontId="79" fillId="0" borderId="0" xfId="0" applyNumberFormat="1" applyFont="1" applyBorder="1" applyAlignment="1">
      <alignment vertical="top"/>
    </xf>
    <xf numFmtId="49" fontId="71" fillId="0" borderId="0" xfId="0" applyNumberFormat="1" applyFont="1" applyBorder="1" applyAlignment="1">
      <alignment horizontal="center"/>
    </xf>
    <xf numFmtId="0" fontId="71" fillId="0" borderId="0" xfId="0" applyFont="1" applyBorder="1" applyAlignment="1">
      <alignment horizontal="center"/>
    </xf>
    <xf numFmtId="14" fontId="71" fillId="0" borderId="0" xfId="0" applyNumberFormat="1" applyFont="1" applyBorder="1" applyAlignment="1">
      <alignment horizontal="center"/>
    </xf>
    <xf numFmtId="4" fontId="71" fillId="0" borderId="0" xfId="0" applyNumberFormat="1" applyFont="1" applyBorder="1" applyAlignment="1">
      <alignment horizontal="center"/>
    </xf>
    <xf numFmtId="0" fontId="1" fillId="0" borderId="0" xfId="289" applyFont="1" applyBorder="1" applyAlignment="1">
      <alignment horizontal="justify" vertical="top" wrapText="1"/>
    </xf>
    <xf numFmtId="0" fontId="1" fillId="0" borderId="0" xfId="289" applyFont="1" applyBorder="1" applyAlignment="1">
      <alignment horizontal="center" wrapText="1"/>
    </xf>
    <xf numFmtId="4" fontId="1" fillId="0" borderId="0" xfId="527" applyNumberFormat="1" applyFont="1" applyBorder="1" applyAlignment="1">
      <alignment horizontal="center"/>
    </xf>
    <xf numFmtId="4" fontId="71" fillId="0" borderId="0" xfId="0" applyNumberFormat="1" applyFont="1" applyBorder="1"/>
    <xf numFmtId="49" fontId="78" fillId="0" borderId="0" xfId="0" applyNumberFormat="1" applyFont="1" applyBorder="1" applyAlignment="1">
      <alignment horizontal="center"/>
    </xf>
    <xf numFmtId="0" fontId="78" fillId="0" borderId="0" xfId="0" applyFont="1" applyBorder="1" applyAlignment="1">
      <alignment horizontal="center"/>
    </xf>
    <xf numFmtId="14" fontId="78" fillId="0" borderId="0" xfId="0" applyNumberFormat="1" applyFont="1" applyBorder="1" applyAlignment="1">
      <alignment horizontal="center"/>
    </xf>
    <xf numFmtId="4" fontId="78" fillId="0" borderId="0" xfId="0" applyNumberFormat="1" applyFont="1" applyBorder="1" applyAlignment="1">
      <alignment horizontal="center"/>
    </xf>
    <xf numFmtId="4" fontId="78" fillId="0" borderId="0" xfId="0" applyNumberFormat="1" applyFont="1" applyBorder="1"/>
    <xf numFmtId="0" fontId="1" fillId="0" borderId="0" xfId="0" applyFont="1" applyBorder="1" applyAlignment="1">
      <alignment horizontal="center"/>
    </xf>
    <xf numFmtId="4" fontId="1" fillId="0" borderId="0" xfId="0" applyNumberFormat="1" applyFont="1" applyBorder="1"/>
    <xf numFmtId="0" fontId="79" fillId="29" borderId="20" xfId="0" applyFont="1" applyFill="1" applyBorder="1" applyAlignment="1">
      <alignment vertical="top" wrapText="1"/>
    </xf>
    <xf numFmtId="0" fontId="119" fillId="0" borderId="0" xfId="2" applyFont="1"/>
    <xf numFmtId="0" fontId="120" fillId="0" borderId="0" xfId="2" applyFont="1" applyAlignment="1">
      <alignment horizontal="center"/>
    </xf>
    <xf numFmtId="4" fontId="119" fillId="0" borderId="0" xfId="214" applyNumberFormat="1" applyFont="1" applyProtection="1">
      <protection locked="0"/>
    </xf>
    <xf numFmtId="0" fontId="121" fillId="0" borderId="0" xfId="214" applyFont="1" applyAlignment="1">
      <alignment horizontal="left" vertical="top" wrapText="1"/>
    </xf>
    <xf numFmtId="0" fontId="4" fillId="2" borderId="24" xfId="0" applyFont="1" applyFill="1" applyBorder="1" applyAlignment="1">
      <alignment horizontal="right" vertical="top" wrapText="1"/>
    </xf>
    <xf numFmtId="0" fontId="4" fillId="2" borderId="34" xfId="0" applyFont="1" applyFill="1" applyBorder="1" applyAlignment="1">
      <alignment horizontal="right" vertical="top" wrapText="1"/>
    </xf>
    <xf numFmtId="0" fontId="4" fillId="2" borderId="35" xfId="0" applyFont="1" applyFill="1" applyBorder="1" applyAlignment="1">
      <alignment horizontal="right" vertical="top" wrapText="1"/>
    </xf>
    <xf numFmtId="0" fontId="35" fillId="28" borderId="27" xfId="0" applyFont="1" applyFill="1" applyBorder="1" applyAlignment="1">
      <alignment horizontal="right" vertical="top" wrapText="1"/>
    </xf>
    <xf numFmtId="0" fontId="35" fillId="28" borderId="28" xfId="0" applyFont="1" applyFill="1" applyBorder="1" applyAlignment="1">
      <alignment horizontal="right" vertical="top" wrapText="1"/>
    </xf>
    <xf numFmtId="0" fontId="35" fillId="28" borderId="20" xfId="0" applyFont="1" applyFill="1" applyBorder="1" applyAlignment="1">
      <alignment horizontal="right" vertical="top" wrapText="1"/>
    </xf>
  </cellXfs>
  <cellStyles count="528">
    <cellStyle name="20% - Accent1 2" xfId="6"/>
    <cellStyle name="20% - Accent1 3" xfId="7"/>
    <cellStyle name="20% - Accent1 4" xfId="370"/>
    <cellStyle name="20% - Accent2 2" xfId="8"/>
    <cellStyle name="20% - Accent2 3" xfId="9"/>
    <cellStyle name="20% - Accent2 4" xfId="371"/>
    <cellStyle name="20% - Accent3 2" xfId="10"/>
    <cellStyle name="20% - Accent3 3" xfId="11"/>
    <cellStyle name="20% - Accent3 4" xfId="372"/>
    <cellStyle name="20% - Accent4 2" xfId="12"/>
    <cellStyle name="20% - Accent4 3" xfId="13"/>
    <cellStyle name="20% - Accent4 4" xfId="373"/>
    <cellStyle name="20% - Accent5 2" xfId="14"/>
    <cellStyle name="20% - Accent5 3" xfId="374"/>
    <cellStyle name="20% - Accent6 2" xfId="15"/>
    <cellStyle name="20% - Accent6 3" xfId="16"/>
    <cellStyle name="20% - Accent6 4" xfId="375"/>
    <cellStyle name="20% - Colore 1" xfId="17"/>
    <cellStyle name="20% - Colore 2" xfId="18"/>
    <cellStyle name="20% - Colore 3" xfId="19"/>
    <cellStyle name="20% - Colore 4" xfId="20"/>
    <cellStyle name="20% - Colore 5" xfId="21"/>
    <cellStyle name="20% - Colore 6" xfId="22"/>
    <cellStyle name="20% - Isticanje1" xfId="23"/>
    <cellStyle name="20% - Isticanje1 2" xfId="24"/>
    <cellStyle name="20% - Isticanje2" xfId="25"/>
    <cellStyle name="20% - Isticanje2 2" xfId="26"/>
    <cellStyle name="20% - Isticanje3" xfId="27"/>
    <cellStyle name="20% - Isticanje3 2" xfId="28"/>
    <cellStyle name="20% - Isticanje4" xfId="29"/>
    <cellStyle name="20% - Isticanje4 2" xfId="30"/>
    <cellStyle name="20% - Isticanje5" xfId="31"/>
    <cellStyle name="20% - Isticanje5 2" xfId="32"/>
    <cellStyle name="20% - Isticanje6" xfId="33"/>
    <cellStyle name="20% - Isticanje6 2" xfId="34"/>
    <cellStyle name="40% - Accent1 2" xfId="35"/>
    <cellStyle name="40% - Accent1 3" xfId="36"/>
    <cellStyle name="40% - Accent1 4" xfId="376"/>
    <cellStyle name="40% - Accent2 2" xfId="37"/>
    <cellStyle name="40% - Accent2 3" xfId="377"/>
    <cellStyle name="40% - Accent3 2" xfId="38"/>
    <cellStyle name="40% - Accent3 3" xfId="39"/>
    <cellStyle name="40% - Accent3 4" xfId="378"/>
    <cellStyle name="40% - Accent4 2" xfId="40"/>
    <cellStyle name="40% - Accent4 3" xfId="41"/>
    <cellStyle name="40% - Accent4 4" xfId="379"/>
    <cellStyle name="40% - Accent5 2" xfId="42"/>
    <cellStyle name="40% - Accent5 3" xfId="43"/>
    <cellStyle name="40% - Accent5 4" xfId="380"/>
    <cellStyle name="40% - Accent6 2" xfId="44"/>
    <cellStyle name="40% - Accent6 3" xfId="45"/>
    <cellStyle name="40% - Accent6 4" xfId="381"/>
    <cellStyle name="40% - Colore 1" xfId="46"/>
    <cellStyle name="40% - Colore 2" xfId="47"/>
    <cellStyle name="40% - Colore 3" xfId="48"/>
    <cellStyle name="40% - Colore 4" xfId="49"/>
    <cellStyle name="40% - Colore 5" xfId="50"/>
    <cellStyle name="40% - Colore 6" xfId="51"/>
    <cellStyle name="40% - Isticanje1" xfId="52"/>
    <cellStyle name="40% - Isticanje1 2" xfId="53"/>
    <cellStyle name="40% - Isticanje2" xfId="54"/>
    <cellStyle name="40% - Isticanje2 2" xfId="55"/>
    <cellStyle name="40% - Isticanje3" xfId="56"/>
    <cellStyle name="40% - Isticanje3 2" xfId="57"/>
    <cellStyle name="40% - Isticanje4" xfId="58"/>
    <cellStyle name="40% - Isticanje4 2" xfId="59"/>
    <cellStyle name="40% - Isticanje5" xfId="60"/>
    <cellStyle name="40% - Isticanje5 2" xfId="61"/>
    <cellStyle name="40% - Isticanje6" xfId="62"/>
    <cellStyle name="40% - Isticanje6 2" xfId="63"/>
    <cellStyle name="40% - Naglasak1" xfId="64"/>
    <cellStyle name="60% - Accent1 2" xfId="65"/>
    <cellStyle name="60% - Accent1 3" xfId="66"/>
    <cellStyle name="60% - Accent1 4" xfId="382"/>
    <cellStyle name="60% - Accent2 2" xfId="67"/>
    <cellStyle name="60% - Accent2 3" xfId="68"/>
    <cellStyle name="60% - Accent2 4" xfId="383"/>
    <cellStyle name="60% - Accent3 2" xfId="69"/>
    <cellStyle name="60% - Accent3 3" xfId="70"/>
    <cellStyle name="60% - Accent3 4" xfId="384"/>
    <cellStyle name="60% - Accent4 2" xfId="71"/>
    <cellStyle name="60% - Accent4 3" xfId="72"/>
    <cellStyle name="60% - Accent4 4" xfId="385"/>
    <cellStyle name="60% - Accent5 2" xfId="73"/>
    <cellStyle name="60% - Accent5 3" xfId="74"/>
    <cellStyle name="60% - Accent5 4" xfId="386"/>
    <cellStyle name="60% - Accent6 2" xfId="75"/>
    <cellStyle name="60% - Accent6 3" xfId="76"/>
    <cellStyle name="60% - Accent6 4" xfId="387"/>
    <cellStyle name="60% - Colore 1" xfId="77"/>
    <cellStyle name="60% - Colore 2" xfId="78"/>
    <cellStyle name="60% - Colore 3" xfId="79"/>
    <cellStyle name="60% - Colore 4" xfId="80"/>
    <cellStyle name="60% - Colore 5" xfId="81"/>
    <cellStyle name="60% - Colore 6" xfId="82"/>
    <cellStyle name="60% - Isticanje1" xfId="83"/>
    <cellStyle name="60% - Isticanje1 2" xfId="84"/>
    <cellStyle name="60% - Isticanje2" xfId="85"/>
    <cellStyle name="60% - Isticanje2 2" xfId="86"/>
    <cellStyle name="60% - Isticanje3" xfId="87"/>
    <cellStyle name="60% - Isticanje3 2" xfId="88"/>
    <cellStyle name="60% - Isticanje4" xfId="89"/>
    <cellStyle name="60% - Isticanje4 2" xfId="90"/>
    <cellStyle name="60% - Isticanje5" xfId="91"/>
    <cellStyle name="60% - Isticanje5 2" xfId="92"/>
    <cellStyle name="60% - Isticanje6" xfId="93"/>
    <cellStyle name="60% - Isticanje6 2" xfId="94"/>
    <cellStyle name="Accent1 2" xfId="95"/>
    <cellStyle name="Accent1 3" xfId="96"/>
    <cellStyle name="Accent1 4" xfId="388"/>
    <cellStyle name="Accent2 2" xfId="97"/>
    <cellStyle name="Accent2 3" xfId="98"/>
    <cellStyle name="Accent2 4" xfId="389"/>
    <cellStyle name="Accent3 2" xfId="99"/>
    <cellStyle name="Accent3 3" xfId="100"/>
    <cellStyle name="Accent3 4" xfId="390"/>
    <cellStyle name="Accent4 2" xfId="101"/>
    <cellStyle name="Accent4 3" xfId="102"/>
    <cellStyle name="Accent4 4" xfId="391"/>
    <cellStyle name="Accent5 2" xfId="103"/>
    <cellStyle name="Accent5 3" xfId="392"/>
    <cellStyle name="Accent6 2" xfId="104"/>
    <cellStyle name="Accent6 3" xfId="105"/>
    <cellStyle name="Accent6 4" xfId="393"/>
    <cellStyle name="Bad 2" xfId="106"/>
    <cellStyle name="Bad 3" xfId="107"/>
    <cellStyle name="Bad 4" xfId="394"/>
    <cellStyle name="Bilješka" xfId="108"/>
    <cellStyle name="Bilješka 2" xfId="109"/>
    <cellStyle name="Bilješka 2 2" xfId="110"/>
    <cellStyle name="Bilješka 2_3.1.ViK Smještajni dio" xfId="111"/>
    <cellStyle name="Bilješka 3" xfId="112"/>
    <cellStyle name="Bilješka_Summary" xfId="113"/>
    <cellStyle name="Calcolo" xfId="114"/>
    <cellStyle name="Calculation 2" xfId="115"/>
    <cellStyle name="Calculation 3" xfId="116"/>
    <cellStyle name="Calculation 4" xfId="395"/>
    <cellStyle name="Cella collegata" xfId="117"/>
    <cellStyle name="Cella da controllare" xfId="118"/>
    <cellStyle name="Check Cell 2" xfId="119"/>
    <cellStyle name="Check Cell 3" xfId="396"/>
    <cellStyle name="Colore 1" xfId="120"/>
    <cellStyle name="Colore 2" xfId="121"/>
    <cellStyle name="Colore 3" xfId="122"/>
    <cellStyle name="Colore 4" xfId="123"/>
    <cellStyle name="Colore 5" xfId="124"/>
    <cellStyle name="Colore 6" xfId="125"/>
    <cellStyle name="Comma 10" xfId="524"/>
    <cellStyle name="Comma 2" xfId="126"/>
    <cellStyle name="Comma 2 2" xfId="127"/>
    <cellStyle name="Comma 2 2 2" xfId="128"/>
    <cellStyle name="Comma 2 2 3" xfId="129"/>
    <cellStyle name="Comma 2 2 4" xfId="130"/>
    <cellStyle name="Comma 2 3" xfId="131"/>
    <cellStyle name="Comma 2 3 2" xfId="132"/>
    <cellStyle name="Comma 2 4" xfId="133"/>
    <cellStyle name="Comma 2 5" xfId="134"/>
    <cellStyle name="Comma 2 6" xfId="457"/>
    <cellStyle name="Comma 2_1.2.3 Suteren" xfId="135"/>
    <cellStyle name="Comma 3" xfId="136"/>
    <cellStyle name="Comma 3 2" xfId="137"/>
    <cellStyle name="Comma 3 3" xfId="448"/>
    <cellStyle name="Comma 4" xfId="138"/>
    <cellStyle name="Comma 4 2" xfId="139"/>
    <cellStyle name="Comma 4 3" xfId="140"/>
    <cellStyle name="Comma 4 4" xfId="451"/>
    <cellStyle name="Comma 46" xfId="453"/>
    <cellStyle name="Comma 5" xfId="141"/>
    <cellStyle name="Comma 6" xfId="142"/>
    <cellStyle name="Comma 6 2" xfId="143"/>
    <cellStyle name="Comma 7" xfId="144"/>
    <cellStyle name="Currency 2" xfId="145"/>
    <cellStyle name="Currency 2 2" xfId="146"/>
    <cellStyle name="Currency 2 3" xfId="147"/>
    <cellStyle name="Currency 2 4" xfId="470"/>
    <cellStyle name="Currency 3" xfId="148"/>
    <cellStyle name="Default_Uvuceni" xfId="149"/>
    <cellStyle name="Dobro" xfId="150"/>
    <cellStyle name="Dobro 2" xfId="151"/>
    <cellStyle name="Euro" xfId="152"/>
    <cellStyle name="Euro 2" xfId="153"/>
    <cellStyle name="Excel Built-in Normal" xfId="154"/>
    <cellStyle name="Excel Built-in Normal 1" xfId="441"/>
    <cellStyle name="Excel Built-in Normal 2" xfId="439"/>
    <cellStyle name="Explanatory Text 2" xfId="155"/>
    <cellStyle name="Explanatory Text 3" xfId="397"/>
    <cellStyle name="Good 2" xfId="156"/>
    <cellStyle name="Good 3" xfId="157"/>
    <cellStyle name="Heading 1 2" xfId="158"/>
    <cellStyle name="Heading 1 3" xfId="159"/>
    <cellStyle name="Heading 1 4" xfId="398"/>
    <cellStyle name="Heading 2 2" xfId="160"/>
    <cellStyle name="Heading 2 3" xfId="161"/>
    <cellStyle name="Heading 2 4" xfId="399"/>
    <cellStyle name="Heading 3 2" xfId="162"/>
    <cellStyle name="Heading 3 3" xfId="163"/>
    <cellStyle name="Heading 3 4" xfId="400"/>
    <cellStyle name="Heading 4 2" xfId="164"/>
    <cellStyle name="Heading 4 3" xfId="165"/>
    <cellStyle name="Heading 4 4" xfId="401"/>
    <cellStyle name="Hyperlink 2" xfId="166"/>
    <cellStyle name="Input 2" xfId="167"/>
    <cellStyle name="Input 3" xfId="168"/>
    <cellStyle name="Input 4" xfId="402"/>
    <cellStyle name="Isticanje1" xfId="169"/>
    <cellStyle name="Isticanje1 2" xfId="170"/>
    <cellStyle name="Isticanje2" xfId="171"/>
    <cellStyle name="Isticanje2 2" xfId="172"/>
    <cellStyle name="Isticanje3" xfId="173"/>
    <cellStyle name="Isticanje3 2" xfId="174"/>
    <cellStyle name="Isticanje4" xfId="175"/>
    <cellStyle name="Isticanje4 2" xfId="176"/>
    <cellStyle name="Isticanje5" xfId="177"/>
    <cellStyle name="Isticanje5 2" xfId="178"/>
    <cellStyle name="Isticanje6" xfId="179"/>
    <cellStyle name="Isticanje6 2" xfId="180"/>
    <cellStyle name="Izlaz" xfId="181"/>
    <cellStyle name="Izlaz 2" xfId="182"/>
    <cellStyle name="Izlaz_Summary" xfId="183"/>
    <cellStyle name="Izračun" xfId="184"/>
    <cellStyle name="Izračun 2" xfId="185"/>
    <cellStyle name="kolona A" xfId="186"/>
    <cellStyle name="kolona B" xfId="187"/>
    <cellStyle name="kolona C" xfId="188"/>
    <cellStyle name="kolona D" xfId="189"/>
    <cellStyle name="kolona E" xfId="190"/>
    <cellStyle name="kolona F" xfId="191"/>
    <cellStyle name="kolona G" xfId="192"/>
    <cellStyle name="kolona H" xfId="193"/>
    <cellStyle name="Linked Cell 2" xfId="194"/>
    <cellStyle name="Linked Cell 3" xfId="195"/>
    <cellStyle name="Linked Cell 4" xfId="403"/>
    <cellStyle name="Loše" xfId="196"/>
    <cellStyle name="Loše 2" xfId="197"/>
    <cellStyle name="Naslov" xfId="198"/>
    <cellStyle name="Naslov 1" xfId="199"/>
    <cellStyle name="Naslov 1 2" xfId="200"/>
    <cellStyle name="Naslov 2" xfId="201"/>
    <cellStyle name="Naslov 2 2" xfId="202"/>
    <cellStyle name="Naslov 3" xfId="203"/>
    <cellStyle name="Naslov 3 2" xfId="204"/>
    <cellStyle name="Naslov 4" xfId="205"/>
    <cellStyle name="Naslov 4 2" xfId="206"/>
    <cellStyle name="Naslov 5" xfId="207"/>
    <cellStyle name="Naslov 6" xfId="208"/>
    <cellStyle name="Neutral 2" xfId="209"/>
    <cellStyle name="Neutral 3" xfId="210"/>
    <cellStyle name="Neutral 4" xfId="404"/>
    <cellStyle name="Neutrale" xfId="211"/>
    <cellStyle name="Neutralno" xfId="212"/>
    <cellStyle name="Neutralno 2" xfId="213"/>
    <cellStyle name="Normal" xfId="0" builtinId="0"/>
    <cellStyle name="Normal 10" xfId="214"/>
    <cellStyle name="Normal 10 10" xfId="215"/>
    <cellStyle name="Normal 10 10 2" xfId="415"/>
    <cellStyle name="Normal 10 2" xfId="216"/>
    <cellStyle name="Normal 10 2 2" xfId="459"/>
    <cellStyle name="Normal 10 3" xfId="217"/>
    <cellStyle name="Normal 10 4" xfId="218"/>
    <cellStyle name="Normal 10 5" xfId="219"/>
    <cellStyle name="Normal 10_Jezevac_pecenjara_concept_tender_v_2011060_1" xfId="455"/>
    <cellStyle name="Normal 103" xfId="220"/>
    <cellStyle name="Normal 11" xfId="221"/>
    <cellStyle name="Normal 11 2" xfId="222"/>
    <cellStyle name="Normal 11 6" xfId="223"/>
    <cellStyle name="Normal 11_3.1.ViK Smještajni dio" xfId="224"/>
    <cellStyle name="Normal 118" xfId="525"/>
    <cellStyle name="Normal 12" xfId="225"/>
    <cellStyle name="Normal 12 10" xfId="467"/>
    <cellStyle name="Normal 12 2" xfId="226"/>
    <cellStyle name="Normal 12 3" xfId="227"/>
    <cellStyle name="Normal 12_3.1.ViK Smještajni dio" xfId="228"/>
    <cellStyle name="Normal 13" xfId="229"/>
    <cellStyle name="Normal 13 2" xfId="230"/>
    <cellStyle name="Normal 14" xfId="231"/>
    <cellStyle name="Normal 15" xfId="232"/>
    <cellStyle name="Normal 16" xfId="233"/>
    <cellStyle name="Normal 17" xfId="234"/>
    <cellStyle name="Normal 18" xfId="235"/>
    <cellStyle name="Normal 18 2" xfId="405"/>
    <cellStyle name="Normal 18 2 2" xfId="483"/>
    <cellStyle name="Normal 18 3" xfId="421"/>
    <cellStyle name="Normal 18 3 2" xfId="496"/>
    <cellStyle name="Normal 18 4" xfId="475"/>
    <cellStyle name="Normal 19" xfId="418"/>
    <cellStyle name="Normal 19 10" xfId="519"/>
    <cellStyle name="Normal 19 2" xfId="493"/>
    <cellStyle name="Normal 19 2 2" xfId="527"/>
    <cellStyle name="Normal 2" xfId="236"/>
    <cellStyle name="Normal 2 10 2" xfId="523"/>
    <cellStyle name="Normal 2 2" xfId="237"/>
    <cellStyle name="Normal 2 2 2" xfId="238"/>
    <cellStyle name="Normal 2 2 2 2" xfId="466"/>
    <cellStyle name="Normal 2 2 3" xfId="239"/>
    <cellStyle name="Normal 2 2 4" xfId="240"/>
    <cellStyle name="Normal 2 2 5" xfId="241"/>
    <cellStyle name="Normal 2 2 6" xfId="242"/>
    <cellStyle name="Normal 2 2_3.1.ViK Smještajni dio" xfId="243"/>
    <cellStyle name="Normal 2 3" xfId="244"/>
    <cellStyle name="Normal 2 3 2" xfId="245"/>
    <cellStyle name="Normal 2 3 2 2" xfId="246"/>
    <cellStyle name="Normal 2 4" xfId="247"/>
    <cellStyle name="Normal 2 5" xfId="248"/>
    <cellStyle name="Normal 2 5 2" xfId="249"/>
    <cellStyle name="Normal 2 5 3" xfId="250"/>
    <cellStyle name="Normal 2 5 4" xfId="251"/>
    <cellStyle name="Normal 2 6" xfId="252"/>
    <cellStyle name="Normal 2 7" xfId="442"/>
    <cellStyle name="Normal 2_1.2.1 Visoko prizemlje" xfId="253"/>
    <cellStyle name="Normal 20" xfId="416"/>
    <cellStyle name="Normal 20 2" xfId="492"/>
    <cellStyle name="Normal 21" xfId="420"/>
    <cellStyle name="Normal 21 2" xfId="495"/>
    <cellStyle name="Normal 22" xfId="419"/>
    <cellStyle name="Normal 22 2" xfId="494"/>
    <cellStyle name="Normal 23" xfId="431"/>
    <cellStyle name="Normal 23 2" xfId="506"/>
    <cellStyle name="Normal 24" xfId="430"/>
    <cellStyle name="Normal 24 2" xfId="505"/>
    <cellStyle name="Normal 25" xfId="435"/>
    <cellStyle name="Normal 25 2" xfId="510"/>
    <cellStyle name="Normal 26" xfId="434"/>
    <cellStyle name="Normal 26 2" xfId="509"/>
    <cellStyle name="Normal 27" xfId="433"/>
    <cellStyle name="Normal 27 2" xfId="508"/>
    <cellStyle name="Normal 28" xfId="432"/>
    <cellStyle name="Normal 28 2" xfId="507"/>
    <cellStyle name="Normal 29" xfId="436"/>
    <cellStyle name="Normal 29 2" xfId="511"/>
    <cellStyle name="Normal 3" xfId="254"/>
    <cellStyle name="Normal 3 13" xfId="446"/>
    <cellStyle name="Normal 3 18" xfId="445"/>
    <cellStyle name="Normal 3 2" xfId="255"/>
    <cellStyle name="Normal 3 3" xfId="256"/>
    <cellStyle name="Normal 3 4" xfId="257"/>
    <cellStyle name="Normal 3 5" xfId="438"/>
    <cellStyle name="Normal 3 8" xfId="526"/>
    <cellStyle name="Normal 3 9 4" xfId="258"/>
    <cellStyle name="Normal 3_1.2.3 Suteren" xfId="259"/>
    <cellStyle name="Normal 30" xfId="437"/>
    <cellStyle name="Normal 31" xfId="471"/>
    <cellStyle name="Normal 31 2" xfId="516"/>
    <cellStyle name="Normal 32" xfId="456"/>
    <cellStyle name="Normal 32 2" xfId="513"/>
    <cellStyle name="Normal 33" xfId="1"/>
    <cellStyle name="Normal 34" xfId="473"/>
    <cellStyle name="Normal 35" xfId="472"/>
    <cellStyle name="Normal 36" xfId="517"/>
    <cellStyle name="Normal 37" xfId="518"/>
    <cellStyle name="Normal 4" xfId="260"/>
    <cellStyle name="Normal 4 10" xfId="261"/>
    <cellStyle name="Normal 4 2" xfId="262"/>
    <cellStyle name="Normal 4 2 2" xfId="263"/>
    <cellStyle name="Normal 4 2 3" xfId="443"/>
    <cellStyle name="Normal 4 3" xfId="264"/>
    <cellStyle name="Normal 4 4" xfId="265"/>
    <cellStyle name="Normal 4 5" xfId="266"/>
    <cellStyle name="Normal 4 6" xfId="454"/>
    <cellStyle name="Normal 4 9" xfId="267"/>
    <cellStyle name="Normal 4_1.2.3 Suteren" xfId="268"/>
    <cellStyle name="Normal 42 18" xfId="269"/>
    <cellStyle name="Normal 5" xfId="270"/>
    <cellStyle name="Normal 5 2" xfId="447"/>
    <cellStyle name="Normal 5 35" xfId="271"/>
    <cellStyle name="Normal 5 47" xfId="272"/>
    <cellStyle name="Normal 5 58" xfId="273"/>
    <cellStyle name="Normal 5 66" xfId="274"/>
    <cellStyle name="Normal 58" xfId="275"/>
    <cellStyle name="Normal 6" xfId="276"/>
    <cellStyle name="Normal 6 2" xfId="277"/>
    <cellStyle name="Normal 6 3" xfId="444"/>
    <cellStyle name="Normal 7" xfId="2"/>
    <cellStyle name="Normal 7 2 2" xfId="278"/>
    <cellStyle name="Normal 7 2 2 2" xfId="279"/>
    <cellStyle name="Normal 75" xfId="465"/>
    <cellStyle name="Normal 77" xfId="440"/>
    <cellStyle name="Normal 77 2" xfId="512"/>
    <cellStyle name="Normal 77 2 2" xfId="280"/>
    <cellStyle name="Normal 77 2 2 2" xfId="414"/>
    <cellStyle name="Normal 77 2 2 2 2" xfId="491"/>
    <cellStyle name="Normal 77 2 2 3" xfId="429"/>
    <cellStyle name="Normal 77 2 2 3 2" xfId="504"/>
    <cellStyle name="Normal 77 2 2 4" xfId="476"/>
    <cellStyle name="Normal 8" xfId="281"/>
    <cellStyle name="Normal 8 2" xfId="458"/>
    <cellStyle name="Normal 82" xfId="463"/>
    <cellStyle name="Normal 83" xfId="460"/>
    <cellStyle name="Normal 9" xfId="282"/>
    <cellStyle name="Normal_Sheet1" xfId="522"/>
    <cellStyle name="Normal1" xfId="283"/>
    <cellStyle name="Normal1 2" xfId="284"/>
    <cellStyle name="Normal1_1.2.2 Nisko prizemlje" xfId="285"/>
    <cellStyle name="Normal3" xfId="286"/>
    <cellStyle name="Normale_Foglio1" xfId="287"/>
    <cellStyle name="Normalno 10" xfId="288"/>
    <cellStyle name="Normalno 10 2" xfId="406"/>
    <cellStyle name="Normalno 10 2 2" xfId="484"/>
    <cellStyle name="Normalno 10 3" xfId="422"/>
    <cellStyle name="Normalno 10 3 2" xfId="497"/>
    <cellStyle name="Normalno 10 4" xfId="477"/>
    <cellStyle name="Normalno 11" xfId="289"/>
    <cellStyle name="Normalno 11 2" xfId="407"/>
    <cellStyle name="Normalno 11 2 2" xfId="485"/>
    <cellStyle name="Normalno 11 3" xfId="423"/>
    <cellStyle name="Normalno 11 3 2" xfId="498"/>
    <cellStyle name="Normalno 11 4" xfId="478"/>
    <cellStyle name="Normalno 12" xfId="290"/>
    <cellStyle name="Normalno 12 2" xfId="452"/>
    <cellStyle name="Normalno 15" xfId="291"/>
    <cellStyle name="Normalno 16" xfId="292"/>
    <cellStyle name="Normalno 2" xfId="293"/>
    <cellStyle name="Normalno 2 2" xfId="294"/>
    <cellStyle name="Normalno 2_3.1.ViK Smještajni dio" xfId="295"/>
    <cellStyle name="Normalno 3" xfId="296"/>
    <cellStyle name="Normalno 4" xfId="297"/>
    <cellStyle name="Normalno 4 2" xfId="298"/>
    <cellStyle name="Normalno 4_3.1.ViK Smještajni dio" xfId="299"/>
    <cellStyle name="Normalno 5" xfId="300"/>
    <cellStyle name="Normalno 5 2" xfId="301"/>
    <cellStyle name="Normalno 5_1.2.1 Visoko prizemlje" xfId="302"/>
    <cellStyle name="Normalno 6" xfId="303"/>
    <cellStyle name="Normalno 6 2" xfId="408"/>
    <cellStyle name="Normalno 6 2 2" xfId="486"/>
    <cellStyle name="Normalno 6 3" xfId="424"/>
    <cellStyle name="Normalno 6 3 2" xfId="499"/>
    <cellStyle name="Normalno 6 4" xfId="479"/>
    <cellStyle name="Normalno 7" xfId="304"/>
    <cellStyle name="Normalno 7 2" xfId="305"/>
    <cellStyle name="Normalno 7 2 2" xfId="306"/>
    <cellStyle name="Normalno 7 3" xfId="409"/>
    <cellStyle name="Normalno 7 3 2" xfId="487"/>
    <cellStyle name="Normalno 7 4" xfId="425"/>
    <cellStyle name="Normalno 7 4 2" xfId="500"/>
    <cellStyle name="Normalno 7 5" xfId="480"/>
    <cellStyle name="Normalno 7_VK_BT_sprinkler_infra_parking" xfId="307"/>
    <cellStyle name="Normalno 8" xfId="5"/>
    <cellStyle name="Normalno 8 2" xfId="308"/>
    <cellStyle name="Normalno 8 2 2" xfId="411"/>
    <cellStyle name="Normalno 8 2 2 2" xfId="489"/>
    <cellStyle name="Normalno 8 2 3" xfId="427"/>
    <cellStyle name="Normalno 8 2 3 2" xfId="502"/>
    <cellStyle name="Normalno 8 2 4" xfId="464"/>
    <cellStyle name="Normalno 8 2 5" xfId="481"/>
    <cellStyle name="Normalno 8 3" xfId="410"/>
    <cellStyle name="Normalno 8 3 2" xfId="462"/>
    <cellStyle name="Normalno 8 3 3" xfId="488"/>
    <cellStyle name="Normalno 8 4" xfId="426"/>
    <cellStyle name="Normalno 8 4 2" xfId="468"/>
    <cellStyle name="Normalno 8 4 2 2" xfId="514"/>
    <cellStyle name="Normalno 8 4 3" xfId="501"/>
    <cellStyle name="Normalno 8 5" xfId="474"/>
    <cellStyle name="Normalno 8_3.1.ViK Smještajni dio" xfId="309"/>
    <cellStyle name="Normalno 9" xfId="310"/>
    <cellStyle name="Normalno 9 2" xfId="412"/>
    <cellStyle name="Normalno 9 2 2" xfId="469"/>
    <cellStyle name="Normalno 9 2 2 2" xfId="515"/>
    <cellStyle name="Normalno 9 2 3" xfId="490"/>
    <cellStyle name="Normalno 9 3" xfId="428"/>
    <cellStyle name="Normalno 9 3 2" xfId="503"/>
    <cellStyle name="Normalno 9 4" xfId="482"/>
    <cellStyle name="Nota" xfId="311"/>
    <cellStyle name="Note 2" xfId="312"/>
    <cellStyle name="Note 3" xfId="313"/>
    <cellStyle name="Obično 17" xfId="521"/>
    <cellStyle name="Obično 2" xfId="314"/>
    <cellStyle name="Obično 2 2" xfId="315"/>
    <cellStyle name="Obično 23" xfId="450"/>
    <cellStyle name="Obično 24" xfId="449"/>
    <cellStyle name="Obično 3" xfId="316"/>
    <cellStyle name="Obično 4" xfId="317"/>
    <cellStyle name="Obično 5" xfId="318"/>
    <cellStyle name="Obično 6" xfId="319"/>
    <cellStyle name="Obično_142_IZ_RASTER_2009_0921ii" xfId="320"/>
    <cellStyle name="Output 2" xfId="321"/>
    <cellStyle name="Output 3" xfId="322"/>
    <cellStyle name="Percent" xfId="520" builtinId="5"/>
    <cellStyle name="Percent 2" xfId="323"/>
    <cellStyle name="Percent 2 2" xfId="324"/>
    <cellStyle name="Percent 2 3" xfId="325"/>
    <cellStyle name="Percent 6 2" xfId="326"/>
    <cellStyle name="Percent 8 2" xfId="327"/>
    <cellStyle name="Postotak 2" xfId="328"/>
    <cellStyle name="Povezana ćelija" xfId="329"/>
    <cellStyle name="Povezana ćelija 2" xfId="330"/>
    <cellStyle name="Provjera ćelije" xfId="331"/>
    <cellStyle name="Provjera ćelije 2" xfId="332"/>
    <cellStyle name="Standard" xfId="333"/>
    <cellStyle name="Stil 1" xfId="334"/>
    <cellStyle name="Stil 1 2" xfId="4"/>
    <cellStyle name="Stil 1 3" xfId="335"/>
    <cellStyle name="Stile 1" xfId="336"/>
    <cellStyle name="Style 1" xfId="3"/>
    <cellStyle name="Style 1 2" xfId="337"/>
    <cellStyle name="Style 1 2 2" xfId="417"/>
    <cellStyle name="Style 1 2 3" xfId="461"/>
    <cellStyle name="Tekst objašnjenja" xfId="338"/>
    <cellStyle name="Tekst objašnjenja 2" xfId="339"/>
    <cellStyle name="Tekst upozorenja" xfId="340"/>
    <cellStyle name="Tekst upozorenja 2" xfId="341"/>
    <cellStyle name="Testo avviso" xfId="342"/>
    <cellStyle name="Testo descrittivo" xfId="343"/>
    <cellStyle name="Title 2" xfId="344"/>
    <cellStyle name="Title 3" xfId="345"/>
    <cellStyle name="Titolo" xfId="346"/>
    <cellStyle name="Titolo 1" xfId="347"/>
    <cellStyle name="Titolo 2" xfId="348"/>
    <cellStyle name="Titolo 3" xfId="349"/>
    <cellStyle name="Titolo 4" xfId="350"/>
    <cellStyle name="Total 2" xfId="351"/>
    <cellStyle name="Total 3" xfId="352"/>
    <cellStyle name="Total 4" xfId="413"/>
    <cellStyle name="Totale" xfId="353"/>
    <cellStyle name="Ukupni zbroj" xfId="354"/>
    <cellStyle name="Ukupni zbroj 2" xfId="355"/>
    <cellStyle name="Unos" xfId="356"/>
    <cellStyle name="Unos 2" xfId="357"/>
    <cellStyle name="Valore non valido" xfId="358"/>
    <cellStyle name="Valore valido" xfId="359"/>
    <cellStyle name="Valuta 2" xfId="360"/>
    <cellStyle name="vladica3" xfId="361"/>
    <cellStyle name="Warning Text 2" xfId="362"/>
    <cellStyle name="Warning Text 3" xfId="363"/>
    <cellStyle name="Zarez 2" xfId="364"/>
    <cellStyle name="Zarez 2 2" xfId="365"/>
    <cellStyle name="Zarez 2_TROSKOVNIK DIZALA - sa cijenama" xfId="366"/>
    <cellStyle name="Zarez 3" xfId="367"/>
    <cellStyle name="Zarez 4" xfId="368"/>
    <cellStyle name="Zarez 5" xfId="369"/>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2000\P%20R%20I%20P%20R%20E%20M%20A%20-%20STARE%20STVARI\P%20R%20I%20P%20R%20E%20M%20A\ponude\&#352;PI&#352;I&#262;%20BUKOVICA-DVORA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RTITURA_SHARED\Studio%20Artitura\Standard\Troskovnici\_Standard_Glavni_G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_2000\My%20Documents\P%20R%20I%20P%20R%20E%20M%20A\ponude\N.C.%20-%20GRA&#272;EVINSKI%20RADOVI%20-%20POSLOVI%20PREKO%20GOD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 val="GEODET_"/>
      <sheetName val="BETONSKI_"/>
      <sheetName val="krovna_konstr_"/>
      <sheetName val="stolar_"/>
      <sheetName val="bravar_"/>
      <sheetName val="keram_i_kamenorez_"/>
      <sheetName val="oprema_dvor_"/>
      <sheetName val="bet_i_ab"/>
      <sheetName val="izolac_"/>
      <sheetName val="krov_konstr"/>
      <sheetName val="keram_i_kamen"/>
      <sheetName val="razni_"/>
      <sheetName val="plan_ponude-"/>
      <sheetName val="plan_ponude-_(3)"/>
      <sheetName val="plan_ponude-_(2)"/>
      <sheetName val="GEODET_1"/>
      <sheetName val="BETONSKI_1"/>
      <sheetName val="krovna_konstr_1"/>
      <sheetName val="stolar_1"/>
      <sheetName val="bravar_1"/>
      <sheetName val="keram_i_kamenorez_1"/>
      <sheetName val="oprema_dvor_1"/>
      <sheetName val="bet_i_ab1"/>
      <sheetName val="izolac_1"/>
      <sheetName val="krov_konstr1"/>
      <sheetName val="keram_i_kamen1"/>
      <sheetName val="razni_1"/>
      <sheetName val="plan_ponude-1"/>
      <sheetName val="plan_ponude-_(3)1"/>
      <sheetName val="plan_ponude-_(2)1"/>
      <sheetName val="16. Prometnice"/>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8">
          <cell r="F28">
            <v>571220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28">
          <cell r="F28">
            <v>571220</v>
          </cell>
        </row>
      </sheetData>
      <sheetData sheetId="57"/>
      <sheetData sheetId="58"/>
      <sheetData sheetId="59"/>
      <sheetData sheetId="60"/>
      <sheetData sheetId="61"/>
      <sheetData sheetId="62"/>
      <sheetData sheetId="63"/>
      <sheetData sheetId="64"/>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I.1 Zemljani radovi"/>
      <sheetName val="I.2 Betonski i AB radovi"/>
      <sheetName val="I.3 Zidarski radovi"/>
      <sheetName val="I.4 Krovopokrivački radovi"/>
      <sheetName val="I.5 Keramičarski radovi"/>
      <sheetName val="I.6 Kamenorezački"/>
      <sheetName val="I.7 Stolarija"/>
      <sheetName val="I.8 Soboslikarsko ličil. rad."/>
      <sheetName val="I.9 Limarski radovi"/>
      <sheetName val="I.10 Fasaderski radovi"/>
      <sheetName val="II. BAZEN"/>
      <sheetName val="III. LJETNJA KUHINJA"/>
      <sheetName val="IV. Parcijalno uređenje okoliša"/>
      <sheetName val="REKAPITULACI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66">
          <cell r="G66">
            <v>81489.785000000003</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 val="LOGO_(2)"/>
      <sheetName val="RAZNI_RADOVI"/>
      <sheetName val="LOGO_(2)1"/>
      <sheetName val="RAZNI_RADOVI1"/>
      <sheetName val="proračun"/>
      <sheetName val="elektro"/>
    </sheetNames>
    <sheetDataSet>
      <sheetData sheetId="0"/>
      <sheetData sheetId="1">
        <row r="22">
          <cell r="F22">
            <v>371.45</v>
          </cell>
        </row>
      </sheetData>
      <sheetData sheetId="2"/>
      <sheetData sheetId="3"/>
      <sheetData sheetId="4">
        <row r="22">
          <cell r="F22">
            <v>371.45</v>
          </cell>
        </row>
      </sheetData>
      <sheetData sheetId="5"/>
      <sheetData sheetId="6">
        <row r="22">
          <cell r="F22">
            <v>371.45</v>
          </cell>
        </row>
      </sheetData>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8"/>
  <sheetViews>
    <sheetView showZeros="0" tabSelected="1" view="pageBreakPreview" zoomScale="70" zoomScaleNormal="100" zoomScaleSheetLayoutView="70" workbookViewId="0">
      <selection activeCell="C15" sqref="C15"/>
    </sheetView>
  </sheetViews>
  <sheetFormatPr defaultRowHeight="12.75"/>
  <cols>
    <col min="1" max="1" width="7.28515625" style="6" customWidth="1"/>
    <col min="2" max="2" width="7.85546875" style="4" customWidth="1"/>
    <col min="3" max="3" width="93.85546875" style="5" customWidth="1"/>
    <col min="4" max="4" width="15" style="6" customWidth="1"/>
    <col min="5" max="5" width="13.28515625" style="6" customWidth="1"/>
    <col min="6" max="16384" width="9.140625" style="6"/>
  </cols>
  <sheetData>
    <row r="1" spans="2:5">
      <c r="D1" s="464"/>
    </row>
    <row r="2" spans="2:5" s="7" customFormat="1" ht="15.75">
      <c r="C2" s="465" t="s">
        <v>1529</v>
      </c>
      <c r="D2" s="464"/>
    </row>
    <row r="3" spans="2:5" s="7" customFormat="1" ht="15.75">
      <c r="C3" s="465"/>
      <c r="D3" s="464"/>
    </row>
    <row r="4" spans="2:5" s="7" customFormat="1" ht="25.5">
      <c r="B4" s="466"/>
      <c r="C4" s="467" t="s">
        <v>1530</v>
      </c>
      <c r="D4" s="464"/>
    </row>
    <row r="5" spans="2:5" s="7" customFormat="1" ht="25.5">
      <c r="B5" s="466"/>
      <c r="C5" s="468" t="s">
        <v>35</v>
      </c>
      <c r="D5" s="464"/>
    </row>
    <row r="6" spans="2:5" s="7" customFormat="1">
      <c r="B6" s="466"/>
      <c r="C6" s="468"/>
      <c r="D6" s="464"/>
    </row>
    <row r="7" spans="2:5" s="7" customFormat="1" ht="38.25">
      <c r="B7" s="466"/>
      <c r="C7" s="469" t="s">
        <v>1531</v>
      </c>
      <c r="D7" s="464"/>
    </row>
    <row r="8" spans="2:5" s="7" customFormat="1" ht="38.25">
      <c r="B8" s="466"/>
      <c r="C8" s="469" t="s">
        <v>1532</v>
      </c>
      <c r="D8" s="464"/>
    </row>
    <row r="9" spans="2:5" s="7" customFormat="1" ht="38.25">
      <c r="B9" s="466"/>
      <c r="C9" s="469" t="s">
        <v>1533</v>
      </c>
      <c r="D9" s="464"/>
    </row>
    <row r="10" spans="2:5" s="7" customFormat="1" ht="38.25">
      <c r="B10" s="466"/>
      <c r="C10" s="469" t="s">
        <v>1534</v>
      </c>
      <c r="D10" s="464"/>
    </row>
    <row r="11" spans="2:5" s="7" customFormat="1" ht="25.5">
      <c r="B11" s="466"/>
      <c r="C11" s="469" t="s">
        <v>1535</v>
      </c>
      <c r="D11" s="464"/>
    </row>
    <row r="12" spans="2:5" s="7" customFormat="1" ht="38.25">
      <c r="B12" s="466"/>
      <c r="C12" s="469" t="s">
        <v>1536</v>
      </c>
      <c r="D12" s="464"/>
    </row>
    <row r="13" spans="2:5" s="7" customFormat="1" ht="51">
      <c r="B13" s="466"/>
      <c r="C13" s="469" t="s">
        <v>1537</v>
      </c>
      <c r="D13" s="464"/>
    </row>
    <row r="14" spans="2:5" s="617" customFormat="1" ht="72.75">
      <c r="B14" s="618"/>
      <c r="C14" s="620" t="s">
        <v>2607</v>
      </c>
      <c r="D14" s="619"/>
    </row>
    <row r="15" spans="2:5" s="617" customFormat="1" ht="61.5" customHeight="1">
      <c r="B15" s="618"/>
      <c r="C15" s="620" t="s">
        <v>2606</v>
      </c>
      <c r="D15" s="619"/>
    </row>
    <row r="16" spans="2:5" s="474" customFormat="1">
      <c r="B16" s="472"/>
      <c r="C16" s="473"/>
      <c r="D16" s="464"/>
      <c r="E16" s="6"/>
    </row>
    <row r="17" spans="2:4" ht="51">
      <c r="C17" s="5" t="s">
        <v>1538</v>
      </c>
      <c r="D17" s="464"/>
    </row>
    <row r="18" spans="2:4" ht="38.25">
      <c r="C18" s="5" t="s">
        <v>1539</v>
      </c>
    </row>
    <row r="19" spans="2:4" ht="38.25">
      <c r="C19" s="5" t="s">
        <v>1540</v>
      </c>
    </row>
    <row r="20" spans="2:4" ht="38.25">
      <c r="C20" s="5" t="s">
        <v>1541</v>
      </c>
    </row>
    <row r="22" spans="2:4">
      <c r="B22" s="470"/>
      <c r="C22" s="471"/>
    </row>
    <row r="24" spans="2:4">
      <c r="B24" s="470"/>
      <c r="C24" s="471" t="s">
        <v>33</v>
      </c>
    </row>
    <row r="26" spans="2:4" ht="38.25">
      <c r="C26" s="475" t="s">
        <v>1542</v>
      </c>
    </row>
    <row r="27" spans="2:4" ht="38.25">
      <c r="C27" s="473" t="s">
        <v>1543</v>
      </c>
    </row>
    <row r="28" spans="2:4" ht="25.5">
      <c r="C28" s="473" t="s">
        <v>1544</v>
      </c>
    </row>
    <row r="29" spans="2:4" ht="25.5">
      <c r="C29" s="473" t="s">
        <v>1545</v>
      </c>
    </row>
    <row r="30" spans="2:4" ht="38.25">
      <c r="C30" s="473" t="s">
        <v>1546</v>
      </c>
    </row>
    <row r="31" spans="2:4" ht="25.5">
      <c r="C31" s="475" t="s">
        <v>1547</v>
      </c>
    </row>
    <row r="32" spans="2:4" ht="38.25">
      <c r="C32" s="475" t="s">
        <v>1548</v>
      </c>
    </row>
    <row r="33" spans="2:3" ht="25.5">
      <c r="C33" s="475" t="s">
        <v>1549</v>
      </c>
    </row>
    <row r="34" spans="2:3" ht="38.25">
      <c r="C34" s="475" t="s">
        <v>1550</v>
      </c>
    </row>
    <row r="35" spans="2:3">
      <c r="C35" s="475" t="s">
        <v>1551</v>
      </c>
    </row>
    <row r="36" spans="2:3" ht="38.25">
      <c r="C36" s="475" t="s">
        <v>1552</v>
      </c>
    </row>
    <row r="37" spans="2:3" ht="38.25">
      <c r="C37" s="475" t="s">
        <v>1543</v>
      </c>
    </row>
    <row r="38" spans="2:3" ht="63.75">
      <c r="C38" s="475" t="s">
        <v>1553</v>
      </c>
    </row>
    <row r="39" spans="2:3" ht="25.5">
      <c r="C39" s="475" t="s">
        <v>1554</v>
      </c>
    </row>
    <row r="40" spans="2:3" ht="38.25">
      <c r="C40" s="475" t="s">
        <v>1555</v>
      </c>
    </row>
    <row r="41" spans="2:3" ht="38.25">
      <c r="C41" s="475" t="s">
        <v>1556</v>
      </c>
    </row>
    <row r="42" spans="2:3">
      <c r="C42" s="475" t="s">
        <v>1557</v>
      </c>
    </row>
    <row r="43" spans="2:3" ht="38.25">
      <c r="C43" s="475" t="s">
        <v>1558</v>
      </c>
    </row>
    <row r="44" spans="2:3">
      <c r="C44" s="475"/>
    </row>
    <row r="46" spans="2:3">
      <c r="B46" s="470"/>
      <c r="C46" s="471"/>
    </row>
    <row r="48" spans="2:3">
      <c r="B48" s="470"/>
      <c r="C48" s="471" t="s">
        <v>14</v>
      </c>
    </row>
    <row r="50" spans="3:3">
      <c r="C50" s="476" t="s">
        <v>1559</v>
      </c>
    </row>
    <row r="51" spans="3:3" ht="36">
      <c r="C51" s="477" t="s">
        <v>1560</v>
      </c>
    </row>
    <row r="52" spans="3:3">
      <c r="C52" s="477" t="s">
        <v>1561</v>
      </c>
    </row>
    <row r="53" spans="3:3" ht="24">
      <c r="C53" s="477" t="s">
        <v>1562</v>
      </c>
    </row>
    <row r="54" spans="3:3" ht="24">
      <c r="C54" s="477" t="s">
        <v>1563</v>
      </c>
    </row>
    <row r="55" spans="3:3" ht="36">
      <c r="C55" s="477" t="s">
        <v>1564</v>
      </c>
    </row>
    <row r="56" spans="3:3" ht="72">
      <c r="C56" s="477" t="s">
        <v>1565</v>
      </c>
    </row>
    <row r="57" spans="3:3" ht="36">
      <c r="C57" s="477" t="s">
        <v>1566</v>
      </c>
    </row>
    <row r="58" spans="3:3" ht="24">
      <c r="C58" s="477" t="s">
        <v>1567</v>
      </c>
    </row>
    <row r="59" spans="3:3" ht="24">
      <c r="C59" s="477" t="s">
        <v>1568</v>
      </c>
    </row>
    <row r="60" spans="3:3" ht="24">
      <c r="C60" s="477" t="s">
        <v>1569</v>
      </c>
    </row>
    <row r="61" spans="3:3" ht="48">
      <c r="C61" s="477" t="s">
        <v>1570</v>
      </c>
    </row>
    <row r="62" spans="3:3" ht="48">
      <c r="C62" s="477" t="s">
        <v>1571</v>
      </c>
    </row>
    <row r="63" spans="3:3">
      <c r="C63" s="477" t="s">
        <v>1572</v>
      </c>
    </row>
    <row r="64" spans="3:3" ht="24">
      <c r="C64" s="477" t="s">
        <v>1573</v>
      </c>
    </row>
    <row r="65" spans="3:3" ht="24">
      <c r="C65" s="477" t="s">
        <v>1574</v>
      </c>
    </row>
    <row r="66" spans="3:3">
      <c r="C66" s="477" t="s">
        <v>1575</v>
      </c>
    </row>
    <row r="67" spans="3:3">
      <c r="C67" s="477" t="s">
        <v>1576</v>
      </c>
    </row>
    <row r="68" spans="3:3">
      <c r="C68" s="477" t="s">
        <v>1577</v>
      </c>
    </row>
    <row r="69" spans="3:3">
      <c r="C69" s="477" t="s">
        <v>1578</v>
      </c>
    </row>
    <row r="70" spans="3:3">
      <c r="C70" s="477" t="s">
        <v>1579</v>
      </c>
    </row>
    <row r="71" spans="3:3">
      <c r="C71" s="477" t="s">
        <v>1580</v>
      </c>
    </row>
    <row r="72" spans="3:3">
      <c r="C72" s="477" t="s">
        <v>1581</v>
      </c>
    </row>
    <row r="73" spans="3:3">
      <c r="C73" s="477" t="s">
        <v>1582</v>
      </c>
    </row>
    <row r="74" spans="3:3">
      <c r="C74" s="477" t="s">
        <v>1583</v>
      </c>
    </row>
    <row r="75" spans="3:3">
      <c r="C75" s="477" t="s">
        <v>1584</v>
      </c>
    </row>
    <row r="76" spans="3:3">
      <c r="C76" s="477" t="s">
        <v>1585</v>
      </c>
    </row>
    <row r="77" spans="3:3">
      <c r="C77" s="477"/>
    </row>
    <row r="78" spans="3:3" ht="24">
      <c r="C78" s="477" t="s">
        <v>1586</v>
      </c>
    </row>
    <row r="79" spans="3:3" ht="72">
      <c r="C79" s="477" t="s">
        <v>1587</v>
      </c>
    </row>
    <row r="80" spans="3:3">
      <c r="C80" s="477" t="s">
        <v>1588</v>
      </c>
    </row>
    <row r="81" spans="1:3">
      <c r="C81" s="477" t="s">
        <v>1589</v>
      </c>
    </row>
    <row r="82" spans="1:3">
      <c r="C82" s="477" t="s">
        <v>1590</v>
      </c>
    </row>
    <row r="83" spans="1:3">
      <c r="C83" s="477" t="s">
        <v>1591</v>
      </c>
    </row>
    <row r="84" spans="1:3">
      <c r="C84" s="477" t="s">
        <v>1592</v>
      </c>
    </row>
    <row r="85" spans="1:3" ht="48">
      <c r="C85" s="477" t="s">
        <v>1593</v>
      </c>
    </row>
    <row r="86" spans="1:3">
      <c r="C86" s="477" t="s">
        <v>1594</v>
      </c>
    </row>
    <row r="87" spans="1:3">
      <c r="C87" s="477" t="s">
        <v>1595</v>
      </c>
    </row>
    <row r="88" spans="1:3">
      <c r="C88" s="477" t="s">
        <v>1596</v>
      </c>
    </row>
    <row r="89" spans="1:3">
      <c r="C89" s="477"/>
    </row>
    <row r="90" spans="1:3">
      <c r="B90" s="470"/>
      <c r="C90" s="471"/>
    </row>
    <row r="91" spans="1:3">
      <c r="A91" s="478"/>
    </row>
    <row r="92" spans="1:3">
      <c r="B92" s="470"/>
      <c r="C92" s="471" t="s">
        <v>15</v>
      </c>
    </row>
    <row r="93" spans="1:3">
      <c r="A93" s="478"/>
    </row>
    <row r="94" spans="1:3" ht="36">
      <c r="A94" s="478"/>
      <c r="C94" s="479" t="s">
        <v>1597</v>
      </c>
    </row>
    <row r="95" spans="1:3">
      <c r="A95" s="478"/>
      <c r="C95" s="480"/>
    </row>
    <row r="96" spans="1:3" ht="60">
      <c r="A96" s="478"/>
      <c r="C96" s="481" t="s">
        <v>1598</v>
      </c>
    </row>
    <row r="97" spans="1:3" ht="48">
      <c r="A97" s="478"/>
      <c r="C97" s="481" t="s">
        <v>1599</v>
      </c>
    </row>
    <row r="98" spans="1:3" ht="24">
      <c r="A98" s="478"/>
      <c r="C98" s="481" t="s">
        <v>1600</v>
      </c>
    </row>
    <row r="99" spans="1:3">
      <c r="A99" s="478"/>
      <c r="C99" s="481" t="s">
        <v>1601</v>
      </c>
    </row>
    <row r="100" spans="1:3">
      <c r="A100" s="478"/>
      <c r="C100" s="481"/>
    </row>
    <row r="101" spans="1:3">
      <c r="A101" s="478"/>
      <c r="C101" s="481" t="s">
        <v>1602</v>
      </c>
    </row>
    <row r="102" spans="1:3" ht="24">
      <c r="A102" s="478"/>
      <c r="C102" s="481" t="s">
        <v>1603</v>
      </c>
    </row>
    <row r="103" spans="1:3" ht="24">
      <c r="A103" s="478"/>
      <c r="C103" s="481" t="s">
        <v>1604</v>
      </c>
    </row>
    <row r="104" spans="1:3">
      <c r="A104" s="478"/>
      <c r="C104" s="481" t="s">
        <v>1605</v>
      </c>
    </row>
    <row r="105" spans="1:3">
      <c r="A105" s="478"/>
      <c r="C105" s="481" t="s">
        <v>1606</v>
      </c>
    </row>
    <row r="106" spans="1:3">
      <c r="A106" s="478"/>
      <c r="C106" s="481"/>
    </row>
    <row r="107" spans="1:3">
      <c r="A107" s="478"/>
      <c r="C107" s="481" t="s">
        <v>1607</v>
      </c>
    </row>
    <row r="108" spans="1:3" ht="36">
      <c r="A108" s="478"/>
      <c r="C108" s="481" t="s">
        <v>1608</v>
      </c>
    </row>
    <row r="109" spans="1:3">
      <c r="A109" s="478"/>
      <c r="C109" s="481" t="s">
        <v>1609</v>
      </c>
    </row>
    <row r="110" spans="1:3" ht="36">
      <c r="A110" s="478"/>
      <c r="C110" s="481" t="s">
        <v>1610</v>
      </c>
    </row>
    <row r="111" spans="1:3" ht="48">
      <c r="A111" s="478"/>
      <c r="C111" s="481" t="s">
        <v>1611</v>
      </c>
    </row>
    <row r="112" spans="1:3">
      <c r="A112" s="478"/>
      <c r="C112" s="481" t="s">
        <v>1612</v>
      </c>
    </row>
    <row r="113" spans="1:3" ht="36">
      <c r="A113" s="478"/>
      <c r="C113" s="481" t="s">
        <v>1613</v>
      </c>
    </row>
    <row r="114" spans="1:3" ht="24">
      <c r="A114" s="478"/>
      <c r="C114" s="481" t="s">
        <v>1614</v>
      </c>
    </row>
    <row r="115" spans="1:3" ht="36">
      <c r="A115" s="478"/>
      <c r="C115" s="481" t="s">
        <v>1615</v>
      </c>
    </row>
    <row r="116" spans="1:3">
      <c r="A116" s="478"/>
      <c r="C116" s="481" t="s">
        <v>1616</v>
      </c>
    </row>
    <row r="117" spans="1:3" ht="36">
      <c r="A117" s="478"/>
      <c r="C117" s="481" t="s">
        <v>1617</v>
      </c>
    </row>
    <row r="118" spans="1:3">
      <c r="A118" s="478"/>
      <c r="C118" s="481" t="s">
        <v>1618</v>
      </c>
    </row>
    <row r="119" spans="1:3" ht="36">
      <c r="A119" s="478"/>
      <c r="C119" s="481" t="s">
        <v>1619</v>
      </c>
    </row>
    <row r="120" spans="1:3">
      <c r="A120" s="478"/>
      <c r="C120" s="481" t="s">
        <v>1620</v>
      </c>
    </row>
    <row r="121" spans="1:3" ht="48">
      <c r="A121" s="478"/>
      <c r="C121" s="481" t="s">
        <v>1621</v>
      </c>
    </row>
    <row r="122" spans="1:3" ht="36">
      <c r="A122" s="478"/>
      <c r="C122" s="481" t="s">
        <v>1622</v>
      </c>
    </row>
    <row r="123" spans="1:3" ht="36">
      <c r="A123" s="478"/>
      <c r="C123" s="481" t="s">
        <v>1623</v>
      </c>
    </row>
    <row r="124" spans="1:3">
      <c r="A124" s="478"/>
      <c r="C124" s="481"/>
    </row>
    <row r="125" spans="1:3">
      <c r="A125" s="478"/>
      <c r="C125" s="481" t="s">
        <v>1624</v>
      </c>
    </row>
    <row r="126" spans="1:3" ht="60">
      <c r="A126" s="478"/>
      <c r="C126" s="481" t="s">
        <v>1625</v>
      </c>
    </row>
    <row r="127" spans="1:3" ht="24">
      <c r="A127" s="478"/>
      <c r="C127" s="481" t="s">
        <v>1626</v>
      </c>
    </row>
    <row r="128" spans="1:3">
      <c r="A128" s="478"/>
      <c r="C128" s="481" t="s">
        <v>1627</v>
      </c>
    </row>
    <row r="129" spans="1:3">
      <c r="A129" s="478"/>
      <c r="C129" s="481" t="s">
        <v>1628</v>
      </c>
    </row>
    <row r="130" spans="1:3">
      <c r="A130" s="478"/>
      <c r="C130" s="481" t="s">
        <v>1629</v>
      </c>
    </row>
    <row r="131" spans="1:3" ht="24">
      <c r="A131" s="478"/>
      <c r="C131" s="481" t="s">
        <v>1630</v>
      </c>
    </row>
    <row r="132" spans="1:3">
      <c r="A132" s="478"/>
      <c r="C132" s="481" t="s">
        <v>1631</v>
      </c>
    </row>
    <row r="133" spans="1:3" ht="36">
      <c r="A133" s="478"/>
      <c r="C133" s="481" t="s">
        <v>1632</v>
      </c>
    </row>
    <row r="134" spans="1:3" ht="36">
      <c r="A134" s="478"/>
      <c r="C134" s="481" t="s">
        <v>1633</v>
      </c>
    </row>
    <row r="135" spans="1:3" ht="36">
      <c r="A135" s="478"/>
      <c r="C135" s="481" t="s">
        <v>1634</v>
      </c>
    </row>
    <row r="136" spans="1:3" ht="36">
      <c r="A136" s="478"/>
      <c r="C136" s="481" t="s">
        <v>1635</v>
      </c>
    </row>
    <row r="137" spans="1:3">
      <c r="A137" s="478"/>
      <c r="C137" s="481" t="s">
        <v>1636</v>
      </c>
    </row>
    <row r="138" spans="1:3">
      <c r="A138" s="478"/>
      <c r="C138" s="481" t="s">
        <v>1637</v>
      </c>
    </row>
    <row r="139" spans="1:3" ht="84">
      <c r="A139" s="478"/>
      <c r="C139" s="481" t="s">
        <v>1638</v>
      </c>
    </row>
    <row r="140" spans="1:3" ht="60">
      <c r="A140" s="478"/>
      <c r="C140" s="481" t="s">
        <v>1639</v>
      </c>
    </row>
    <row r="141" spans="1:3">
      <c r="A141" s="478"/>
      <c r="C141" s="481"/>
    </row>
    <row r="142" spans="1:3">
      <c r="A142" s="478"/>
      <c r="C142" s="481" t="s">
        <v>1640</v>
      </c>
    </row>
    <row r="143" spans="1:3" ht="24">
      <c r="A143" s="478"/>
      <c r="C143" s="481" t="s">
        <v>1641</v>
      </c>
    </row>
    <row r="144" spans="1:3" ht="36">
      <c r="A144" s="478"/>
      <c r="C144" s="481" t="s">
        <v>1642</v>
      </c>
    </row>
    <row r="145" spans="1:3" ht="48">
      <c r="A145" s="478"/>
      <c r="C145" s="481" t="s">
        <v>1643</v>
      </c>
    </row>
    <row r="146" spans="1:3" ht="24">
      <c r="A146" s="478"/>
      <c r="C146" s="481" t="s">
        <v>1644</v>
      </c>
    </row>
    <row r="147" spans="1:3" ht="24">
      <c r="A147" s="478"/>
      <c r="C147" s="481" t="s">
        <v>1645</v>
      </c>
    </row>
    <row r="148" spans="1:3" ht="24">
      <c r="A148" s="478"/>
      <c r="C148" s="481" t="s">
        <v>1646</v>
      </c>
    </row>
    <row r="149" spans="1:3" ht="48">
      <c r="A149" s="478"/>
      <c r="C149" s="481" t="s">
        <v>1647</v>
      </c>
    </row>
    <row r="150" spans="1:3" ht="24">
      <c r="A150" s="478"/>
      <c r="C150" s="481" t="s">
        <v>1648</v>
      </c>
    </row>
    <row r="151" spans="1:3">
      <c r="A151" s="478"/>
      <c r="C151" s="481" t="s">
        <v>1649</v>
      </c>
    </row>
    <row r="152" spans="1:3" ht="36">
      <c r="A152" s="478"/>
      <c r="C152" s="481" t="s">
        <v>1650</v>
      </c>
    </row>
    <row r="153" spans="1:3" ht="36">
      <c r="A153" s="478"/>
      <c r="C153" s="481" t="s">
        <v>1651</v>
      </c>
    </row>
    <row r="154" spans="1:3" ht="24">
      <c r="A154" s="478"/>
      <c r="C154" s="481" t="s">
        <v>1652</v>
      </c>
    </row>
    <row r="155" spans="1:3">
      <c r="A155" s="478"/>
      <c r="C155" s="481" t="s">
        <v>1653</v>
      </c>
    </row>
    <row r="156" spans="1:3">
      <c r="A156" s="478"/>
      <c r="C156" s="481" t="s">
        <v>1654</v>
      </c>
    </row>
    <row r="157" spans="1:3">
      <c r="A157" s="478"/>
      <c r="C157" s="481" t="s">
        <v>1655</v>
      </c>
    </row>
    <row r="158" spans="1:3">
      <c r="A158" s="478"/>
      <c r="C158" s="481" t="s">
        <v>1656</v>
      </c>
    </row>
    <row r="159" spans="1:3" ht="36">
      <c r="A159" s="478"/>
      <c r="C159" s="481" t="s">
        <v>1657</v>
      </c>
    </row>
    <row r="160" spans="1:3" ht="24">
      <c r="A160" s="478"/>
      <c r="C160" s="481" t="s">
        <v>1658</v>
      </c>
    </row>
    <row r="161" spans="1:3" ht="24">
      <c r="A161" s="478"/>
      <c r="C161" s="481" t="s">
        <v>1659</v>
      </c>
    </row>
    <row r="162" spans="1:3" ht="36">
      <c r="A162" s="478"/>
      <c r="C162" s="481" t="s">
        <v>1660</v>
      </c>
    </row>
    <row r="163" spans="1:3" ht="24">
      <c r="A163" s="478"/>
      <c r="C163" s="481" t="s">
        <v>1661</v>
      </c>
    </row>
    <row r="164" spans="1:3" ht="36">
      <c r="A164" s="478"/>
      <c r="C164" s="481" t="s">
        <v>1662</v>
      </c>
    </row>
    <row r="165" spans="1:3" ht="24">
      <c r="A165" s="478"/>
      <c r="C165" s="481" t="s">
        <v>1663</v>
      </c>
    </row>
    <row r="166" spans="1:3">
      <c r="A166" s="478"/>
      <c r="C166" s="481" t="s">
        <v>1664</v>
      </c>
    </row>
    <row r="167" spans="1:3">
      <c r="A167" s="478"/>
      <c r="C167" s="481" t="s">
        <v>1589</v>
      </c>
    </row>
    <row r="168" spans="1:3">
      <c r="A168" s="478"/>
      <c r="C168" s="481" t="s">
        <v>1665</v>
      </c>
    </row>
    <row r="169" spans="1:3">
      <c r="A169" s="478"/>
      <c r="C169" s="481" t="s">
        <v>1666</v>
      </c>
    </row>
    <row r="170" spans="1:3">
      <c r="A170" s="478"/>
      <c r="C170" s="481" t="s">
        <v>1667</v>
      </c>
    </row>
    <row r="171" spans="1:3">
      <c r="A171" s="478"/>
      <c r="C171" s="481" t="s">
        <v>1668</v>
      </c>
    </row>
    <row r="172" spans="1:3">
      <c r="A172" s="478"/>
      <c r="C172" s="481" t="s">
        <v>1669</v>
      </c>
    </row>
    <row r="173" spans="1:3">
      <c r="A173" s="478"/>
      <c r="C173" s="481" t="s">
        <v>1670</v>
      </c>
    </row>
    <row r="174" spans="1:3">
      <c r="A174" s="478"/>
      <c r="C174" s="481" t="s">
        <v>1671</v>
      </c>
    </row>
    <row r="175" spans="1:3">
      <c r="A175" s="478"/>
      <c r="C175" s="481" t="s">
        <v>1672</v>
      </c>
    </row>
    <row r="176" spans="1:3" ht="36">
      <c r="A176" s="478"/>
      <c r="C176" s="481" t="s">
        <v>1673</v>
      </c>
    </row>
    <row r="177" spans="1:3" ht="24">
      <c r="A177" s="478"/>
      <c r="C177" s="481" t="s">
        <v>1674</v>
      </c>
    </row>
    <row r="178" spans="1:3">
      <c r="A178" s="478"/>
      <c r="C178" s="481" t="s">
        <v>1675</v>
      </c>
    </row>
    <row r="179" spans="1:3">
      <c r="A179" s="478"/>
      <c r="C179" s="481" t="s">
        <v>1676</v>
      </c>
    </row>
    <row r="180" spans="1:3">
      <c r="A180" s="478"/>
      <c r="C180" s="481" t="s">
        <v>1677</v>
      </c>
    </row>
    <row r="181" spans="1:3">
      <c r="A181" s="478"/>
      <c r="C181" s="481" t="s">
        <v>1678</v>
      </c>
    </row>
    <row r="182" spans="1:3">
      <c r="A182" s="478"/>
      <c r="C182" s="481" t="s">
        <v>1679</v>
      </c>
    </row>
    <row r="183" spans="1:3">
      <c r="A183" s="478"/>
      <c r="C183" s="481" t="s">
        <v>1680</v>
      </c>
    </row>
    <row r="184" spans="1:3">
      <c r="A184" s="478"/>
      <c r="C184" s="481" t="s">
        <v>1681</v>
      </c>
    </row>
    <row r="185" spans="1:3">
      <c r="A185" s="478"/>
      <c r="C185" s="481"/>
    </row>
    <row r="186" spans="1:3" ht="48">
      <c r="A186" s="478"/>
      <c r="C186" s="481" t="s">
        <v>1682</v>
      </c>
    </row>
    <row r="187" spans="1:3" ht="48">
      <c r="A187" s="478"/>
      <c r="C187" s="481" t="s">
        <v>1683</v>
      </c>
    </row>
    <row r="188" spans="1:3">
      <c r="A188" s="478"/>
      <c r="C188" s="481"/>
    </row>
    <row r="189" spans="1:3">
      <c r="B189" s="470"/>
      <c r="C189" s="471"/>
    </row>
    <row r="190" spans="1:3">
      <c r="A190" s="478"/>
    </row>
    <row r="191" spans="1:3">
      <c r="B191" s="470"/>
      <c r="C191" s="471" t="s">
        <v>16</v>
      </c>
    </row>
    <row r="193" spans="3:3">
      <c r="C193" s="482" t="s">
        <v>1684</v>
      </c>
    </row>
    <row r="194" spans="3:3" ht="51">
      <c r="C194" s="483" t="s">
        <v>1685</v>
      </c>
    </row>
    <row r="195" spans="3:3" ht="38.25">
      <c r="C195" s="483" t="s">
        <v>1686</v>
      </c>
    </row>
    <row r="196" spans="3:3" ht="38.25">
      <c r="C196" s="484" t="s">
        <v>1687</v>
      </c>
    </row>
    <row r="197" spans="3:3" ht="38.25">
      <c r="C197" s="484" t="s">
        <v>1688</v>
      </c>
    </row>
    <row r="198" spans="3:3" ht="255">
      <c r="C198" s="483" t="s">
        <v>1689</v>
      </c>
    </row>
    <row r="199" spans="3:3" ht="89.25">
      <c r="C199" s="483" t="s">
        <v>1690</v>
      </c>
    </row>
    <row r="200" spans="3:3" ht="102">
      <c r="C200" s="483" t="s">
        <v>1691</v>
      </c>
    </row>
    <row r="201" spans="3:3">
      <c r="C201" s="483"/>
    </row>
    <row r="202" spans="3:3">
      <c r="C202" s="484" t="s">
        <v>1692</v>
      </c>
    </row>
    <row r="203" spans="3:3">
      <c r="C203" s="484" t="s">
        <v>1693</v>
      </c>
    </row>
    <row r="204" spans="3:3" ht="25.5">
      <c r="C204" s="484" t="s">
        <v>1694</v>
      </c>
    </row>
    <row r="205" spans="3:3" ht="51">
      <c r="C205" s="483" t="s">
        <v>1695</v>
      </c>
    </row>
    <row r="206" spans="3:3" ht="38.25">
      <c r="C206" s="484" t="s">
        <v>1696</v>
      </c>
    </row>
    <row r="207" spans="3:3" ht="51">
      <c r="C207" s="483" t="s">
        <v>1697</v>
      </c>
    </row>
    <row r="208" spans="3:3" ht="25.5">
      <c r="C208" s="484" t="s">
        <v>1698</v>
      </c>
    </row>
    <row r="209" spans="3:3" ht="25.5">
      <c r="C209" s="484" t="s">
        <v>1699</v>
      </c>
    </row>
    <row r="210" spans="3:3">
      <c r="C210" s="484" t="s">
        <v>1700</v>
      </c>
    </row>
    <row r="211" spans="3:3">
      <c r="C211" s="483"/>
    </row>
    <row r="212" spans="3:3">
      <c r="C212" s="483" t="s">
        <v>1701</v>
      </c>
    </row>
    <row r="213" spans="3:3" ht="140.25">
      <c r="C213" s="483" t="s">
        <v>1702</v>
      </c>
    </row>
    <row r="214" spans="3:3">
      <c r="C214" s="483" t="s">
        <v>1703</v>
      </c>
    </row>
    <row r="215" spans="3:3" ht="140.25">
      <c r="C215" s="483" t="s">
        <v>1704</v>
      </c>
    </row>
    <row r="216" spans="3:3" ht="114.75">
      <c r="C216" s="483" t="s">
        <v>1705</v>
      </c>
    </row>
    <row r="217" spans="3:3">
      <c r="C217" s="483"/>
    </row>
    <row r="218" spans="3:3">
      <c r="C218" s="484" t="s">
        <v>1706</v>
      </c>
    </row>
    <row r="219" spans="3:3" ht="140.25">
      <c r="C219" s="484" t="s">
        <v>1707</v>
      </c>
    </row>
    <row r="220" spans="3:3">
      <c r="C220" s="484" t="s">
        <v>1708</v>
      </c>
    </row>
    <row r="221" spans="3:3">
      <c r="C221" s="484" t="s">
        <v>1709</v>
      </c>
    </row>
    <row r="222" spans="3:3">
      <c r="C222" s="484" t="s">
        <v>1710</v>
      </c>
    </row>
    <row r="223" spans="3:3">
      <c r="C223" s="484" t="s">
        <v>1711</v>
      </c>
    </row>
    <row r="224" spans="3:3">
      <c r="C224" s="484" t="s">
        <v>1712</v>
      </c>
    </row>
    <row r="225" spans="2:3">
      <c r="C225" s="483" t="s">
        <v>1713</v>
      </c>
    </row>
    <row r="226" spans="2:3">
      <c r="C226" s="484" t="s">
        <v>1714</v>
      </c>
    </row>
    <row r="227" spans="2:3">
      <c r="C227" s="484" t="s">
        <v>1715</v>
      </c>
    </row>
    <row r="228" spans="2:3">
      <c r="C228" s="484" t="s">
        <v>1716</v>
      </c>
    </row>
    <row r="229" spans="2:3">
      <c r="C229" s="484" t="s">
        <v>1717</v>
      </c>
    </row>
    <row r="230" spans="2:3">
      <c r="C230" s="484"/>
    </row>
    <row r="231" spans="2:3" ht="25.5">
      <c r="C231" s="484" t="s">
        <v>1718</v>
      </c>
    </row>
    <row r="232" spans="2:3" ht="25.5">
      <c r="C232" s="483" t="s">
        <v>1719</v>
      </c>
    </row>
    <row r="233" spans="2:3" ht="38.25">
      <c r="C233" s="485" t="s">
        <v>1720</v>
      </c>
    </row>
    <row r="234" spans="2:3">
      <c r="C234" s="485"/>
    </row>
    <row r="235" spans="2:3">
      <c r="B235" s="470"/>
      <c r="C235" s="471"/>
    </row>
    <row r="237" spans="2:3">
      <c r="B237" s="470"/>
      <c r="C237" s="471" t="s">
        <v>1721</v>
      </c>
    </row>
    <row r="239" spans="2:3">
      <c r="C239" s="484" t="s">
        <v>1722</v>
      </c>
    </row>
    <row r="240" spans="2:3">
      <c r="C240" s="484" t="s">
        <v>1723</v>
      </c>
    </row>
    <row r="241" spans="3:3" ht="25.5">
      <c r="C241" s="484" t="s">
        <v>1724</v>
      </c>
    </row>
    <row r="242" spans="3:3">
      <c r="C242" s="484" t="s">
        <v>1725</v>
      </c>
    </row>
    <row r="243" spans="3:3">
      <c r="C243" s="484" t="s">
        <v>1726</v>
      </c>
    </row>
    <row r="244" spans="3:3">
      <c r="C244" s="484" t="s">
        <v>1727</v>
      </c>
    </row>
    <row r="245" spans="3:3">
      <c r="C245" s="484" t="s">
        <v>1728</v>
      </c>
    </row>
    <row r="246" spans="3:3">
      <c r="C246" s="484" t="s">
        <v>1729</v>
      </c>
    </row>
    <row r="247" spans="3:3">
      <c r="C247" s="484" t="s">
        <v>1730</v>
      </c>
    </row>
    <row r="248" spans="3:3">
      <c r="C248" s="484" t="s">
        <v>1731</v>
      </c>
    </row>
    <row r="249" spans="3:3">
      <c r="C249" s="484" t="s">
        <v>1732</v>
      </c>
    </row>
    <row r="250" spans="3:3">
      <c r="C250" s="484" t="s">
        <v>1733</v>
      </c>
    </row>
    <row r="251" spans="3:3">
      <c r="C251" s="484" t="s">
        <v>1734</v>
      </c>
    </row>
    <row r="252" spans="3:3" ht="25.5">
      <c r="C252" s="484" t="s">
        <v>1735</v>
      </c>
    </row>
    <row r="253" spans="3:3" ht="38.25">
      <c r="C253" s="484" t="s">
        <v>1736</v>
      </c>
    </row>
    <row r="254" spans="3:3" ht="38.25">
      <c r="C254" s="484" t="s">
        <v>1737</v>
      </c>
    </row>
    <row r="255" spans="3:3">
      <c r="C255" s="482" t="s">
        <v>1738</v>
      </c>
    </row>
    <row r="256" spans="3:3" ht="51">
      <c r="C256" s="484" t="s">
        <v>1739</v>
      </c>
    </row>
    <row r="257" spans="3:3" ht="51">
      <c r="C257" s="484" t="s">
        <v>1740</v>
      </c>
    </row>
    <row r="258" spans="3:3" ht="25.5">
      <c r="C258" s="484" t="s">
        <v>1741</v>
      </c>
    </row>
    <row r="259" spans="3:3" ht="51">
      <c r="C259" s="484" t="s">
        <v>1742</v>
      </c>
    </row>
    <row r="260" spans="3:3" ht="63.75">
      <c r="C260" s="484" t="s">
        <v>1743</v>
      </c>
    </row>
    <row r="261" spans="3:3" ht="63.75">
      <c r="C261" s="484" t="s">
        <v>1744</v>
      </c>
    </row>
    <row r="262" spans="3:3" ht="38.25">
      <c r="C262" s="484" t="s">
        <v>1745</v>
      </c>
    </row>
    <row r="263" spans="3:3" ht="25.5">
      <c r="C263" s="484" t="s">
        <v>1746</v>
      </c>
    </row>
    <row r="264" spans="3:3" ht="38.25">
      <c r="C264" s="484" t="s">
        <v>1747</v>
      </c>
    </row>
    <row r="265" spans="3:3">
      <c r="C265" s="484" t="s">
        <v>1748</v>
      </c>
    </row>
    <row r="266" spans="3:3">
      <c r="C266" s="482" t="s">
        <v>1749</v>
      </c>
    </row>
    <row r="267" spans="3:3" ht="51">
      <c r="C267" s="484" t="s">
        <v>1750</v>
      </c>
    </row>
    <row r="268" spans="3:3" ht="25.5">
      <c r="C268" s="484" t="s">
        <v>1751</v>
      </c>
    </row>
    <row r="269" spans="3:3">
      <c r="C269" s="482" t="s">
        <v>1709</v>
      </c>
    </row>
    <row r="270" spans="3:3">
      <c r="C270" s="484" t="s">
        <v>1752</v>
      </c>
    </row>
    <row r="271" spans="3:3">
      <c r="C271" s="484" t="s">
        <v>1753</v>
      </c>
    </row>
    <row r="272" spans="3:3">
      <c r="C272" s="484" t="s">
        <v>1754</v>
      </c>
    </row>
    <row r="273" spans="2:3">
      <c r="C273" s="484" t="s">
        <v>1755</v>
      </c>
    </row>
    <row r="274" spans="2:3">
      <c r="C274" s="484" t="s">
        <v>1756</v>
      </c>
    </row>
    <row r="275" spans="2:3">
      <c r="C275" s="484" t="s">
        <v>1757</v>
      </c>
    </row>
    <row r="276" spans="2:3">
      <c r="C276" s="484" t="s">
        <v>1758</v>
      </c>
    </row>
    <row r="278" spans="2:3">
      <c r="B278" s="470"/>
      <c r="C278" s="471"/>
    </row>
    <row r="280" spans="2:3">
      <c r="B280" s="470"/>
      <c r="C280" s="471" t="s">
        <v>26</v>
      </c>
    </row>
    <row r="282" spans="2:3" ht="51">
      <c r="C282" s="475" t="s">
        <v>1759</v>
      </c>
    </row>
    <row r="283" spans="2:3" ht="89.25">
      <c r="C283" s="475" t="s">
        <v>1760</v>
      </c>
    </row>
    <row r="284" spans="2:3" ht="102">
      <c r="C284" s="475" t="s">
        <v>1761</v>
      </c>
    </row>
    <row r="285" spans="2:3" ht="89.25">
      <c r="C285" s="475" t="s">
        <v>1762</v>
      </c>
    </row>
    <row r="286" spans="2:3" ht="38.25">
      <c r="C286" s="475" t="s">
        <v>1763</v>
      </c>
    </row>
    <row r="287" spans="2:3" ht="63.75">
      <c r="C287" s="475" t="s">
        <v>1764</v>
      </c>
    </row>
    <row r="288" spans="2:3" ht="51">
      <c r="C288" s="475" t="s">
        <v>1765</v>
      </c>
    </row>
    <row r="289" spans="2:3" ht="63.75">
      <c r="C289" s="475" t="s">
        <v>1766</v>
      </c>
    </row>
    <row r="291" spans="2:3">
      <c r="B291" s="470"/>
      <c r="C291" s="471"/>
    </row>
    <row r="293" spans="2:3">
      <c r="B293" s="470"/>
      <c r="C293" s="471" t="s">
        <v>24</v>
      </c>
    </row>
    <row r="295" spans="2:3" ht="60">
      <c r="C295" s="479" t="s">
        <v>1767</v>
      </c>
    </row>
    <row r="296" spans="2:3">
      <c r="C296" s="479" t="s">
        <v>1768</v>
      </c>
    </row>
    <row r="297" spans="2:3">
      <c r="C297" s="479" t="s">
        <v>1769</v>
      </c>
    </row>
    <row r="298" spans="2:3">
      <c r="C298" s="479" t="s">
        <v>1770</v>
      </c>
    </row>
    <row r="299" spans="2:3">
      <c r="C299" s="479" t="s">
        <v>1771</v>
      </c>
    </row>
    <row r="300" spans="2:3">
      <c r="C300" s="486" t="s">
        <v>1772</v>
      </c>
    </row>
    <row r="302" spans="2:3">
      <c r="B302" s="470"/>
      <c r="C302" s="471"/>
    </row>
    <row r="304" spans="2:3">
      <c r="B304" s="470"/>
      <c r="C304" s="471" t="s">
        <v>25</v>
      </c>
    </row>
    <row r="306" spans="2:3" ht="153">
      <c r="C306" s="475" t="s">
        <v>1773</v>
      </c>
    </row>
    <row r="307" spans="2:3" ht="63.75">
      <c r="C307" s="475" t="s">
        <v>1774</v>
      </c>
    </row>
    <row r="308" spans="2:3" ht="140.25">
      <c r="C308" s="475" t="s">
        <v>1775</v>
      </c>
    </row>
    <row r="309" spans="2:3" ht="153">
      <c r="C309" s="475" t="s">
        <v>1776</v>
      </c>
    </row>
    <row r="310" spans="2:3" ht="38.25">
      <c r="C310" s="475" t="s">
        <v>1777</v>
      </c>
    </row>
    <row r="311" spans="2:3" ht="114.75">
      <c r="C311" s="475" t="s">
        <v>1778</v>
      </c>
    </row>
    <row r="312" spans="2:3" ht="76.5">
      <c r="C312" s="475" t="s">
        <v>1779</v>
      </c>
    </row>
    <row r="313" spans="2:3" ht="63.75">
      <c r="C313" s="475" t="s">
        <v>1780</v>
      </c>
    </row>
    <row r="315" spans="2:3">
      <c r="B315" s="470"/>
      <c r="C315" s="471"/>
    </row>
    <row r="317" spans="2:3">
      <c r="B317" s="470"/>
      <c r="C317" s="471" t="s">
        <v>26</v>
      </c>
    </row>
    <row r="319" spans="2:3">
      <c r="C319" s="476" t="s">
        <v>1559</v>
      </c>
    </row>
    <row r="320" spans="2:3" ht="36">
      <c r="C320" s="487" t="s">
        <v>1763</v>
      </c>
    </row>
    <row r="321" spans="3:3" ht="48">
      <c r="C321" s="487" t="s">
        <v>1781</v>
      </c>
    </row>
    <row r="322" spans="3:3" ht="60">
      <c r="C322" s="487" t="s">
        <v>1764</v>
      </c>
    </row>
    <row r="323" spans="3:3" ht="48">
      <c r="C323" s="487" t="s">
        <v>1782</v>
      </c>
    </row>
    <row r="324" spans="3:3" ht="48">
      <c r="C324" s="487" t="s">
        <v>1766</v>
      </c>
    </row>
    <row r="325" spans="3:3">
      <c r="C325" s="487"/>
    </row>
    <row r="326" spans="3:3">
      <c r="C326" s="487" t="s">
        <v>1783</v>
      </c>
    </row>
    <row r="327" spans="3:3">
      <c r="C327" s="487" t="s">
        <v>1784</v>
      </c>
    </row>
    <row r="328" spans="3:3">
      <c r="C328" s="487" t="s">
        <v>1785</v>
      </c>
    </row>
    <row r="329" spans="3:3">
      <c r="C329" s="487" t="s">
        <v>1786</v>
      </c>
    </row>
    <row r="330" spans="3:3" ht="36">
      <c r="C330" s="487" t="s">
        <v>1787</v>
      </c>
    </row>
    <row r="331" spans="3:3" ht="14.25">
      <c r="C331" s="487" t="s">
        <v>1788</v>
      </c>
    </row>
    <row r="332" spans="3:3" ht="24">
      <c r="C332" s="487" t="s">
        <v>1789</v>
      </c>
    </row>
    <row r="333" spans="3:3">
      <c r="C333" s="487" t="s">
        <v>1709</v>
      </c>
    </row>
    <row r="334" spans="3:3">
      <c r="C334" s="487" t="s">
        <v>1790</v>
      </c>
    </row>
    <row r="335" spans="3:3">
      <c r="C335" s="487" t="s">
        <v>1791</v>
      </c>
    </row>
    <row r="336" spans="3:3">
      <c r="C336" s="487" t="s">
        <v>1792</v>
      </c>
    </row>
    <row r="337" spans="2:3">
      <c r="C337" s="487" t="s">
        <v>1793</v>
      </c>
    </row>
    <row r="338" spans="2:3">
      <c r="C338" s="487" t="s">
        <v>1794</v>
      </c>
    </row>
    <row r="339" spans="2:3">
      <c r="C339" s="487" t="s">
        <v>1795</v>
      </c>
    </row>
    <row r="340" spans="2:3">
      <c r="C340" s="487" t="s">
        <v>1796</v>
      </c>
    </row>
    <row r="341" spans="2:3">
      <c r="C341" s="487" t="s">
        <v>1797</v>
      </c>
    </row>
    <row r="342" spans="2:3">
      <c r="C342" s="487" t="s">
        <v>1798</v>
      </c>
    </row>
    <row r="343" spans="2:3">
      <c r="C343" s="487" t="s">
        <v>1799</v>
      </c>
    </row>
    <row r="344" spans="2:3">
      <c r="C344" s="487" t="s">
        <v>1800</v>
      </c>
    </row>
    <row r="345" spans="2:3">
      <c r="C345" s="487" t="s">
        <v>1801</v>
      </c>
    </row>
    <row r="346" spans="2:3">
      <c r="C346" s="487" t="s">
        <v>1802</v>
      </c>
    </row>
    <row r="347" spans="2:3">
      <c r="C347" s="487" t="s">
        <v>1803</v>
      </c>
    </row>
    <row r="348" spans="2:3">
      <c r="C348" s="487" t="s">
        <v>1804</v>
      </c>
    </row>
    <row r="350" spans="2:3">
      <c r="B350" s="470"/>
      <c r="C350" s="471"/>
    </row>
    <row r="352" spans="2:3">
      <c r="B352" s="470"/>
      <c r="C352" s="471" t="s">
        <v>1805</v>
      </c>
    </row>
    <row r="354" spans="2:3" ht="51">
      <c r="C354" s="475" t="s">
        <v>1806</v>
      </c>
    </row>
    <row r="355" spans="2:3" ht="76.5">
      <c r="C355" s="8" t="s">
        <v>1807</v>
      </c>
    </row>
    <row r="356" spans="2:3" ht="102">
      <c r="C356" s="8" t="s">
        <v>1808</v>
      </c>
    </row>
    <row r="357" spans="2:3" ht="38.25">
      <c r="C357" s="8" t="s">
        <v>1809</v>
      </c>
    </row>
    <row r="358" spans="2:3" ht="127.5">
      <c r="C358" s="8" t="s">
        <v>1810</v>
      </c>
    </row>
    <row r="360" spans="2:3">
      <c r="B360" s="470"/>
      <c r="C360" s="471"/>
    </row>
    <row r="362" spans="2:3">
      <c r="B362" s="470"/>
      <c r="C362" s="471" t="s">
        <v>1811</v>
      </c>
    </row>
    <row r="364" spans="2:3" ht="89.25">
      <c r="C364" s="8" t="s">
        <v>1812</v>
      </c>
    </row>
    <row r="365" spans="2:3" ht="242.25">
      <c r="C365" s="8" t="s">
        <v>1813</v>
      </c>
    </row>
    <row r="366" spans="2:3" ht="102">
      <c r="C366" s="8" t="s">
        <v>1814</v>
      </c>
    </row>
    <row r="367" spans="2:3" ht="102">
      <c r="C367" s="8" t="s">
        <v>1815</v>
      </c>
    </row>
    <row r="368" spans="2:3" ht="127.5">
      <c r="C368" s="8" t="s">
        <v>1816</v>
      </c>
    </row>
    <row r="370" spans="1:3">
      <c r="B370" s="470"/>
      <c r="C370" s="471"/>
    </row>
    <row r="372" spans="1:3">
      <c r="A372" s="478"/>
      <c r="B372" s="470"/>
      <c r="C372" s="471" t="s">
        <v>29</v>
      </c>
    </row>
    <row r="374" spans="1:3" ht="63.75">
      <c r="C374" s="488" t="s">
        <v>1817</v>
      </c>
    </row>
    <row r="375" spans="1:3" ht="102">
      <c r="C375" s="8" t="s">
        <v>1818</v>
      </c>
    </row>
    <row r="376" spans="1:3">
      <c r="C376" s="8"/>
    </row>
    <row r="377" spans="1:3" ht="25.5">
      <c r="C377" s="8" t="s">
        <v>1819</v>
      </c>
    </row>
    <row r="378" spans="1:3" ht="51">
      <c r="C378" s="8" t="s">
        <v>1820</v>
      </c>
    </row>
    <row r="379" spans="1:3" ht="38.25">
      <c r="C379" s="8" t="s">
        <v>1821</v>
      </c>
    </row>
    <row r="380" spans="1:3" ht="63.75">
      <c r="C380" s="8" t="s">
        <v>1822</v>
      </c>
    </row>
    <row r="381" spans="1:3" ht="38.25">
      <c r="C381" s="8" t="s">
        <v>1823</v>
      </c>
    </row>
    <row r="382" spans="1:3" ht="89.25">
      <c r="C382" s="8" t="s">
        <v>1824</v>
      </c>
    </row>
    <row r="383" spans="1:3">
      <c r="C383" s="8"/>
    </row>
    <row r="384" spans="1:3">
      <c r="C384" s="489" t="s">
        <v>1825</v>
      </c>
    </row>
    <row r="385" spans="3:3" ht="25.5">
      <c r="C385" s="489" t="s">
        <v>1826</v>
      </c>
    </row>
    <row r="386" spans="3:3" ht="25.5">
      <c r="C386" s="489" t="s">
        <v>1827</v>
      </c>
    </row>
    <row r="387" spans="3:3">
      <c r="C387" s="489" t="s">
        <v>1828</v>
      </c>
    </row>
    <row r="388" spans="3:3" ht="25.5">
      <c r="C388" s="489" t="s">
        <v>1829</v>
      </c>
    </row>
    <row r="389" spans="3:3">
      <c r="C389" s="489" t="s">
        <v>1830</v>
      </c>
    </row>
    <row r="390" spans="3:3">
      <c r="C390" s="489" t="s">
        <v>1831</v>
      </c>
    </row>
    <row r="391" spans="3:3">
      <c r="C391" s="489" t="s">
        <v>1832</v>
      </c>
    </row>
    <row r="392" spans="3:3">
      <c r="C392" s="489" t="s">
        <v>1833</v>
      </c>
    </row>
    <row r="393" spans="3:3">
      <c r="C393" s="489" t="s">
        <v>1834</v>
      </c>
    </row>
    <row r="394" spans="3:3">
      <c r="C394" s="489" t="s">
        <v>1835</v>
      </c>
    </row>
    <row r="395" spans="3:3">
      <c r="C395" s="489" t="s">
        <v>1836</v>
      </c>
    </row>
    <row r="396" spans="3:3">
      <c r="C396" s="489" t="s">
        <v>1837</v>
      </c>
    </row>
    <row r="397" spans="3:3">
      <c r="C397" s="489" t="s">
        <v>1838</v>
      </c>
    </row>
    <row r="398" spans="3:3">
      <c r="C398" s="489" t="s">
        <v>1839</v>
      </c>
    </row>
    <row r="399" spans="3:3">
      <c r="C399" s="489" t="s">
        <v>1840</v>
      </c>
    </row>
    <row r="400" spans="3:3">
      <c r="C400" s="489" t="s">
        <v>1841</v>
      </c>
    </row>
    <row r="401" spans="2:3">
      <c r="C401" s="489" t="s">
        <v>1842</v>
      </c>
    </row>
    <row r="402" spans="2:3">
      <c r="C402" s="489" t="s">
        <v>1843</v>
      </c>
    </row>
    <row r="403" spans="2:3">
      <c r="C403" s="8"/>
    </row>
    <row r="404" spans="2:3">
      <c r="B404" s="470"/>
      <c r="C404" s="471"/>
    </row>
    <row r="406" spans="2:3">
      <c r="B406" s="470"/>
      <c r="C406" s="471" t="s">
        <v>30</v>
      </c>
    </row>
    <row r="408" spans="2:3" ht="63.75">
      <c r="C408" s="5" t="s">
        <v>1844</v>
      </c>
    </row>
    <row r="409" spans="2:3" ht="25.5">
      <c r="C409" s="5" t="s">
        <v>1845</v>
      </c>
    </row>
    <row r="410" spans="2:3" ht="25.5">
      <c r="C410" s="5" t="s">
        <v>1845</v>
      </c>
    </row>
    <row r="411" spans="2:3">
      <c r="C411" s="5" t="s">
        <v>1846</v>
      </c>
    </row>
    <row r="412" spans="2:3">
      <c r="C412" s="5" t="s">
        <v>1847</v>
      </c>
    </row>
    <row r="413" spans="2:3">
      <c r="C413" s="5" t="s">
        <v>1848</v>
      </c>
    </row>
    <row r="414" spans="2:3">
      <c r="C414" s="5" t="s">
        <v>1849</v>
      </c>
    </row>
    <row r="415" spans="2:3">
      <c r="C415" s="5" t="s">
        <v>1850</v>
      </c>
    </row>
    <row r="416" spans="2:3">
      <c r="C416" s="5" t="s">
        <v>1851</v>
      </c>
    </row>
    <row r="418" spans="1:3" ht="25.5">
      <c r="C418" s="5" t="s">
        <v>1852</v>
      </c>
    </row>
    <row r="419" spans="1:3" ht="51">
      <c r="C419" s="5" t="s">
        <v>1853</v>
      </c>
    </row>
    <row r="421" spans="1:3" ht="51">
      <c r="C421" s="5" t="s">
        <v>1854</v>
      </c>
    </row>
    <row r="422" spans="1:3" ht="114.75">
      <c r="C422" s="5" t="s">
        <v>1855</v>
      </c>
    </row>
    <row r="424" spans="1:3" ht="51">
      <c r="C424" s="5" t="s">
        <v>1856</v>
      </c>
    </row>
    <row r="426" spans="1:3">
      <c r="B426" s="470"/>
      <c r="C426" s="471"/>
    </row>
    <row r="428" spans="1:3">
      <c r="A428" s="478"/>
      <c r="B428" s="470"/>
      <c r="C428" s="471" t="s">
        <v>253</v>
      </c>
    </row>
    <row r="430" spans="1:3" ht="60">
      <c r="C430" s="490" t="s">
        <v>1817</v>
      </c>
    </row>
    <row r="431" spans="1:3">
      <c r="C431" s="491" t="s">
        <v>1857</v>
      </c>
    </row>
    <row r="433" spans="1:3">
      <c r="A433" s="478"/>
      <c r="B433" s="470"/>
      <c r="C433" s="471"/>
    </row>
    <row r="435" spans="1:3">
      <c r="A435" s="478"/>
      <c r="B435" s="470"/>
      <c r="C435" s="471" t="s">
        <v>27</v>
      </c>
    </row>
    <row r="437" spans="1:3" ht="38.25">
      <c r="C437" s="5" t="s">
        <v>1858</v>
      </c>
    </row>
    <row r="438" spans="1:3">
      <c r="C438" s="5" t="s">
        <v>1859</v>
      </c>
    </row>
    <row r="439" spans="1:3">
      <c r="C439" s="485" t="s">
        <v>1860</v>
      </c>
    </row>
    <row r="440" spans="1:3">
      <c r="C440" s="485" t="s">
        <v>1861</v>
      </c>
    </row>
    <row r="441" spans="1:3">
      <c r="C441" s="485" t="s">
        <v>1862</v>
      </c>
    </row>
    <row r="442" spans="1:3">
      <c r="C442" s="485" t="s">
        <v>1863</v>
      </c>
    </row>
    <row r="443" spans="1:3">
      <c r="C443" s="485" t="s">
        <v>1864</v>
      </c>
    </row>
    <row r="444" spans="1:3" ht="25.5">
      <c r="C444" s="485" t="s">
        <v>1865</v>
      </c>
    </row>
    <row r="445" spans="1:3">
      <c r="C445" s="485" t="s">
        <v>1866</v>
      </c>
    </row>
    <row r="446" spans="1:3">
      <c r="C446" s="485" t="s">
        <v>1867</v>
      </c>
    </row>
    <row r="447" spans="1:3">
      <c r="C447" s="485" t="s">
        <v>1868</v>
      </c>
    </row>
    <row r="448" spans="1:3" ht="25.5">
      <c r="C448" s="485" t="s">
        <v>1869</v>
      </c>
    </row>
    <row r="449" spans="3:3">
      <c r="C449" s="485" t="s">
        <v>1870</v>
      </c>
    </row>
    <row r="450" spans="3:3" ht="63.75">
      <c r="C450" s="5" t="s">
        <v>1871</v>
      </c>
    </row>
    <row r="451" spans="3:3" ht="51">
      <c r="C451" s="5" t="s">
        <v>1872</v>
      </c>
    </row>
    <row r="452" spans="3:3" ht="25.5">
      <c r="C452" s="5" t="s">
        <v>1873</v>
      </c>
    </row>
    <row r="453" spans="3:3" ht="25.5">
      <c r="C453" s="5" t="s">
        <v>1874</v>
      </c>
    </row>
    <row r="454" spans="3:3" ht="38.25">
      <c r="C454" s="5" t="s">
        <v>1875</v>
      </c>
    </row>
    <row r="455" spans="3:3" ht="51">
      <c r="C455" s="5" t="s">
        <v>1876</v>
      </c>
    </row>
    <row r="456" spans="3:3" ht="25.5">
      <c r="C456" s="5" t="s">
        <v>1877</v>
      </c>
    </row>
    <row r="457" spans="3:3" ht="25.5">
      <c r="C457" s="5" t="s">
        <v>1878</v>
      </c>
    </row>
    <row r="458" spans="3:3" ht="93" customHeight="1">
      <c r="C458" s="5" t="s">
        <v>1879</v>
      </c>
    </row>
    <row r="459" spans="3:3">
      <c r="C459" s="5" t="s">
        <v>1880</v>
      </c>
    </row>
    <row r="460" spans="3:3" ht="25.5">
      <c r="C460" s="5" t="s">
        <v>1881</v>
      </c>
    </row>
    <row r="461" spans="3:3">
      <c r="C461" s="5" t="s">
        <v>1882</v>
      </c>
    </row>
    <row r="462" spans="3:3">
      <c r="C462" s="5" t="s">
        <v>1883</v>
      </c>
    </row>
    <row r="463" spans="3:3" ht="25.5">
      <c r="C463" s="5" t="s">
        <v>1884</v>
      </c>
    </row>
    <row r="464" spans="3:3">
      <c r="C464" s="5" t="s">
        <v>1885</v>
      </c>
    </row>
    <row r="465" spans="1:6" ht="38.25">
      <c r="C465" s="5" t="s">
        <v>1886</v>
      </c>
    </row>
    <row r="466" spans="1:6" ht="38.25">
      <c r="C466" s="5" t="s">
        <v>1887</v>
      </c>
    </row>
    <row r="467" spans="1:6" ht="51">
      <c r="C467" s="5" t="s">
        <v>1888</v>
      </c>
    </row>
    <row r="468" spans="1:6" ht="51">
      <c r="C468" s="5" t="s">
        <v>229</v>
      </c>
    </row>
    <row r="470" spans="1:6">
      <c r="A470" s="478"/>
      <c r="B470" s="492"/>
      <c r="C470" s="493"/>
    </row>
    <row r="471" spans="1:6">
      <c r="C471" s="494" t="s">
        <v>1889</v>
      </c>
    </row>
    <row r="473" spans="1:6" ht="38.25">
      <c r="C473" s="5" t="s">
        <v>1890</v>
      </c>
      <c r="D473" s="5"/>
      <c r="E473" s="5"/>
      <c r="F473" s="5"/>
    </row>
    <row r="474" spans="1:6" ht="14.25" customHeight="1">
      <c r="C474" s="5" t="s">
        <v>1891</v>
      </c>
      <c r="D474" s="5"/>
      <c r="E474" s="5"/>
      <c r="F474" s="5"/>
    </row>
    <row r="475" spans="1:6">
      <c r="C475" s="5" t="s">
        <v>1892</v>
      </c>
      <c r="D475" s="5"/>
      <c r="E475" s="5"/>
      <c r="F475" s="5"/>
    </row>
    <row r="476" spans="1:6">
      <c r="C476" s="5" t="s">
        <v>1893</v>
      </c>
      <c r="D476" s="5"/>
      <c r="E476" s="5"/>
      <c r="F476" s="5"/>
    </row>
    <row r="477" spans="1:6">
      <c r="C477" s="5" t="s">
        <v>1894</v>
      </c>
      <c r="D477" s="5"/>
      <c r="E477" s="5"/>
      <c r="F477" s="5"/>
    </row>
    <row r="478" spans="1:6">
      <c r="C478" s="5" t="s">
        <v>1895</v>
      </c>
      <c r="D478" s="5"/>
      <c r="E478" s="5"/>
      <c r="F478" s="5"/>
    </row>
    <row r="479" spans="1:6">
      <c r="C479" s="5" t="s">
        <v>1896</v>
      </c>
      <c r="D479" s="5"/>
      <c r="E479" s="5"/>
      <c r="F479" s="5"/>
    </row>
    <row r="480" spans="1:6">
      <c r="C480" s="5" t="s">
        <v>1897</v>
      </c>
      <c r="D480" s="5"/>
      <c r="E480" s="5"/>
      <c r="F480" s="5"/>
    </row>
    <row r="481" spans="3:6">
      <c r="C481" s="5" t="s">
        <v>1898</v>
      </c>
      <c r="D481" s="5"/>
      <c r="E481" s="5"/>
      <c r="F481" s="5"/>
    </row>
    <row r="482" spans="3:6">
      <c r="C482" s="5" t="s">
        <v>1899</v>
      </c>
      <c r="D482" s="5"/>
      <c r="E482" s="5"/>
      <c r="F482" s="5"/>
    </row>
    <row r="484" spans="3:6" ht="51">
      <c r="C484" s="5" t="s">
        <v>1900</v>
      </c>
    </row>
    <row r="486" spans="3:6" ht="51">
      <c r="C486" s="5" t="s">
        <v>1901</v>
      </c>
    </row>
    <row r="488" spans="3:6" ht="38.25">
      <c r="C488" s="5" t="s">
        <v>1902</v>
      </c>
    </row>
    <row r="490" spans="3:6" ht="38.25">
      <c r="C490" s="5" t="s">
        <v>1903</v>
      </c>
    </row>
    <row r="492" spans="3:6" ht="38.25">
      <c r="C492" s="5" t="s">
        <v>1904</v>
      </c>
    </row>
    <row r="494" spans="3:6" ht="38.25">
      <c r="C494" s="5" t="s">
        <v>1905</v>
      </c>
    </row>
    <row r="496" spans="3:6" ht="38.25">
      <c r="C496" s="5" t="s">
        <v>1906</v>
      </c>
    </row>
    <row r="498" spans="3:3">
      <c r="C498" s="5" t="s">
        <v>1907</v>
      </c>
    </row>
  </sheetData>
  <pageMargins left="0.55118110236220474" right="0.23622047244094491" top="0.74803149606299213" bottom="0.59055118110236227" header="0.31496062992125984" footer="0.35433070866141736"/>
  <pageSetup paperSize="9" scale="91" orientation="portrait" verticalDpi="300" r:id="rId1"/>
  <headerFooter alignWithMargins="0"/>
  <rowBreaks count="3" manualBreakCount="3">
    <brk id="212" min="1" max="2" man="1"/>
    <brk id="235" min="1" max="2" man="1"/>
    <brk id="29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522"/>
  <sheetViews>
    <sheetView showZeros="0" view="pageBreakPreview" zoomScaleNormal="100" zoomScaleSheetLayoutView="100" zoomScalePageLayoutView="70" workbookViewId="0">
      <pane ySplit="2" topLeftCell="A3" activePane="bottomLeft" state="frozen"/>
      <selection pane="bottomLeft" activeCell="H2503" sqref="H2503"/>
    </sheetView>
  </sheetViews>
  <sheetFormatPr defaultRowHeight="15" outlineLevelRow="2"/>
  <cols>
    <col min="1" max="1" width="9.28515625" style="2" bestFit="1" customWidth="1"/>
    <col min="2" max="2" width="11.140625" style="10" customWidth="1"/>
    <col min="3" max="3" width="9.140625" style="388"/>
    <col min="4" max="4" width="51.42578125" style="11" customWidth="1"/>
    <col min="5" max="5" width="9.140625" style="10" customWidth="1"/>
    <col min="6" max="6" width="9.140625" style="12"/>
    <col min="7" max="7" width="11.7109375" style="13" bestFit="1" customWidth="1"/>
    <col min="8" max="8" width="19.140625" style="13" customWidth="1"/>
    <col min="9" max="9" width="25.5703125" style="2" customWidth="1"/>
  </cols>
  <sheetData>
    <row r="2" spans="1:9" ht="25.5">
      <c r="A2" s="1" t="s">
        <v>0</v>
      </c>
      <c r="B2" s="52" t="s">
        <v>1</v>
      </c>
      <c r="C2" s="52" t="s">
        <v>2482</v>
      </c>
      <c r="D2" s="53" t="s">
        <v>2</v>
      </c>
      <c r="E2" s="53" t="s">
        <v>3</v>
      </c>
      <c r="F2" s="54" t="s">
        <v>4</v>
      </c>
      <c r="G2" s="55" t="s">
        <v>5</v>
      </c>
      <c r="H2" s="56" t="s">
        <v>6</v>
      </c>
      <c r="I2" s="9" t="s">
        <v>7</v>
      </c>
    </row>
    <row r="3" spans="1:9">
      <c r="D3" s="14"/>
    </row>
    <row r="4" spans="1:9" s="3" customFormat="1" ht="15.75">
      <c r="A4" s="2"/>
      <c r="B4" s="232" t="s">
        <v>435</v>
      </c>
      <c r="C4" s="537"/>
      <c r="D4" s="232" t="s">
        <v>436</v>
      </c>
      <c r="E4" s="233"/>
      <c r="F4" s="234"/>
      <c r="G4" s="235"/>
      <c r="H4" s="235"/>
      <c r="I4" s="2"/>
    </row>
    <row r="5" spans="1:9" s="3" customFormat="1" outlineLevel="1">
      <c r="A5" s="2"/>
      <c r="B5" s="10"/>
      <c r="C5" s="388"/>
      <c r="D5" s="14" t="s">
        <v>37</v>
      </c>
      <c r="E5" s="10"/>
      <c r="F5" s="12"/>
      <c r="G5" s="13"/>
      <c r="H5" s="13"/>
      <c r="I5" s="2"/>
    </row>
    <row r="6" spans="1:9" s="3" customFormat="1" ht="51.75" outlineLevel="1">
      <c r="A6" s="2"/>
      <c r="B6" s="10"/>
      <c r="C6" s="388"/>
      <c r="D6" s="14" t="s">
        <v>36</v>
      </c>
      <c r="E6" s="10"/>
      <c r="F6" s="12"/>
      <c r="G6" s="13"/>
      <c r="H6" s="13"/>
      <c r="I6" s="2"/>
    </row>
    <row r="7" spans="1:9" s="3" customFormat="1" ht="51.75" outlineLevel="1">
      <c r="A7" s="2"/>
      <c r="B7" s="10"/>
      <c r="C7" s="388"/>
      <c r="D7" s="14" t="s">
        <v>34</v>
      </c>
      <c r="E7" s="10"/>
      <c r="F7" s="12"/>
      <c r="G7" s="13"/>
      <c r="H7" s="13"/>
      <c r="I7" s="2"/>
    </row>
    <row r="8" spans="1:9" s="3" customFormat="1" ht="51.75" outlineLevel="1">
      <c r="A8" s="2"/>
      <c r="B8" s="10"/>
      <c r="C8" s="388"/>
      <c r="D8" s="14" t="s">
        <v>35</v>
      </c>
      <c r="E8" s="10"/>
      <c r="F8" s="12"/>
      <c r="G8" s="13"/>
      <c r="H8" s="13"/>
      <c r="I8" s="2"/>
    </row>
    <row r="9" spans="1:9" s="3" customFormat="1" ht="51.75" outlineLevel="1">
      <c r="A9" s="2"/>
      <c r="B9" s="10"/>
      <c r="C9" s="388"/>
      <c r="D9" s="14" t="s">
        <v>38</v>
      </c>
      <c r="E9" s="10"/>
      <c r="F9" s="12"/>
      <c r="G9" s="13"/>
      <c r="H9" s="13"/>
      <c r="I9" s="2"/>
    </row>
    <row r="10" spans="1:9" s="3" customFormat="1" outlineLevel="1">
      <c r="A10" s="2"/>
      <c r="B10" s="24"/>
      <c r="C10" s="522"/>
      <c r="D10" s="97"/>
      <c r="E10" s="24"/>
      <c r="F10" s="26"/>
      <c r="G10" s="27"/>
      <c r="H10" s="27"/>
      <c r="I10" s="2"/>
    </row>
    <row r="11" spans="1:9" outlineLevel="1">
      <c r="A11" s="48" t="s">
        <v>184</v>
      </c>
      <c r="B11" s="125" t="s">
        <v>976</v>
      </c>
      <c r="C11" s="521"/>
      <c r="D11" s="126" t="s">
        <v>8</v>
      </c>
      <c r="E11" s="127"/>
      <c r="F11" s="128"/>
      <c r="G11" s="129"/>
      <c r="H11" s="130"/>
    </row>
    <row r="12" spans="1:9" outlineLevel="2">
      <c r="A12" s="48" t="s">
        <v>184</v>
      </c>
      <c r="B12" s="28"/>
      <c r="C12" s="523"/>
      <c r="D12" s="29"/>
      <c r="E12" s="28"/>
      <c r="F12" s="30"/>
      <c r="G12" s="31"/>
      <c r="H12" s="31"/>
    </row>
    <row r="13" spans="1:9" ht="51.75" outlineLevel="2">
      <c r="A13" s="48" t="s">
        <v>184</v>
      </c>
      <c r="B13" s="10" t="s">
        <v>977</v>
      </c>
      <c r="C13" s="522"/>
      <c r="D13" s="25" t="s">
        <v>11</v>
      </c>
      <c r="E13" s="24"/>
      <c r="F13" s="26"/>
      <c r="G13" s="27"/>
      <c r="H13" s="27"/>
    </row>
    <row r="14" spans="1:9" outlineLevel="2">
      <c r="A14" s="48" t="s">
        <v>184</v>
      </c>
      <c r="B14" s="42"/>
      <c r="C14" s="524"/>
      <c r="D14" s="59"/>
      <c r="E14" s="60" t="s">
        <v>12</v>
      </c>
      <c r="F14" s="61">
        <v>1</v>
      </c>
      <c r="G14" s="62"/>
      <c r="H14" s="63">
        <f>$F14*G14</f>
        <v>0</v>
      </c>
    </row>
    <row r="15" spans="1:9" outlineLevel="2">
      <c r="A15" s="48" t="s">
        <v>184</v>
      </c>
      <c r="C15" s="523"/>
      <c r="D15" s="29"/>
      <c r="E15" s="28"/>
      <c r="F15" s="30"/>
      <c r="G15" s="31"/>
      <c r="H15" s="31"/>
    </row>
    <row r="16" spans="1:9" ht="64.5" outlineLevel="2">
      <c r="A16" s="48" t="s">
        <v>184</v>
      </c>
      <c r="B16" s="10" t="s">
        <v>978</v>
      </c>
      <c r="C16" s="522"/>
      <c r="D16" s="25" t="s">
        <v>13</v>
      </c>
      <c r="E16" s="24"/>
      <c r="F16" s="26"/>
      <c r="G16" s="27"/>
      <c r="H16" s="27"/>
    </row>
    <row r="17" spans="1:9" outlineLevel="2">
      <c r="A17" s="48" t="s">
        <v>184</v>
      </c>
      <c r="B17" s="42"/>
      <c r="C17" s="524"/>
      <c r="D17" s="69"/>
      <c r="E17" s="70" t="s">
        <v>12</v>
      </c>
      <c r="F17" s="71">
        <v>1</v>
      </c>
      <c r="G17" s="72"/>
      <c r="H17" s="63">
        <f>$F17*G17</f>
        <v>0</v>
      </c>
    </row>
    <row r="18" spans="1:9" s="3" customFormat="1" outlineLevel="2">
      <c r="A18" s="48" t="s">
        <v>184</v>
      </c>
      <c r="B18" s="10"/>
      <c r="C18" s="523"/>
      <c r="D18" s="64"/>
      <c r="E18" s="65"/>
      <c r="F18" s="66"/>
      <c r="G18" s="67"/>
      <c r="H18" s="68"/>
      <c r="I18" s="2"/>
    </row>
    <row r="19" spans="1:9" outlineLevel="1">
      <c r="A19" s="48" t="s">
        <v>184</v>
      </c>
      <c r="B19" s="125" t="str">
        <f>B11</f>
        <v>A.1.</v>
      </c>
      <c r="C19" s="521"/>
      <c r="D19" s="131" t="str">
        <f>D11</f>
        <v>PRIPREMNI RADOVI</v>
      </c>
      <c r="E19" s="621" t="s">
        <v>9</v>
      </c>
      <c r="F19" s="621"/>
      <c r="G19" s="132" t="s">
        <v>10</v>
      </c>
      <c r="H19" s="133">
        <f>SUM(H12:H18)</f>
        <v>0</v>
      </c>
    </row>
    <row r="20" spans="1:9" s="3" customFormat="1" outlineLevel="1">
      <c r="A20" s="2"/>
      <c r="B20" s="32"/>
      <c r="C20" s="525"/>
      <c r="D20" s="134"/>
      <c r="E20" s="32"/>
      <c r="F20" s="33"/>
      <c r="G20" s="34"/>
      <c r="H20" s="34"/>
      <c r="I20" s="2"/>
    </row>
    <row r="21" spans="1:9" s="3" customFormat="1" outlineLevel="1">
      <c r="A21" s="48" t="s">
        <v>185</v>
      </c>
      <c r="B21" s="125" t="s">
        <v>979</v>
      </c>
      <c r="C21" s="521"/>
      <c r="D21" s="126" t="s">
        <v>33</v>
      </c>
      <c r="E21" s="127"/>
      <c r="F21" s="128"/>
      <c r="G21" s="129"/>
      <c r="H21" s="130"/>
      <c r="I21" s="2"/>
    </row>
    <row r="22" spans="1:9" s="3" customFormat="1" outlineLevel="2">
      <c r="A22" s="48" t="s">
        <v>185</v>
      </c>
      <c r="B22" s="28"/>
      <c r="C22" s="523"/>
      <c r="D22" s="37"/>
      <c r="E22" s="28"/>
      <c r="F22" s="30"/>
      <c r="G22" s="31"/>
      <c r="H22" s="31"/>
      <c r="I22" s="2"/>
    </row>
    <row r="23" spans="1:9" s="3" customFormat="1" ht="64.5" outlineLevel="2">
      <c r="A23" s="48" t="s">
        <v>185</v>
      </c>
      <c r="B23" s="10"/>
      <c r="C23" s="388"/>
      <c r="D23" s="36" t="s">
        <v>52</v>
      </c>
      <c r="E23" s="10"/>
      <c r="F23" s="12"/>
      <c r="G23" s="13"/>
      <c r="H23" s="13"/>
      <c r="I23" s="2"/>
    </row>
    <row r="24" spans="1:9" s="3" customFormat="1" ht="64.5" outlineLevel="2">
      <c r="A24" s="48" t="s">
        <v>185</v>
      </c>
      <c r="B24" s="10"/>
      <c r="C24" s="388"/>
      <c r="D24" s="35" t="s">
        <v>39</v>
      </c>
      <c r="E24" s="10"/>
      <c r="F24" s="12"/>
      <c r="G24" s="13"/>
      <c r="H24" s="13"/>
      <c r="I24" s="2"/>
    </row>
    <row r="25" spans="1:9" s="3" customFormat="1" outlineLevel="2">
      <c r="A25" s="48" t="s">
        <v>185</v>
      </c>
      <c r="B25" s="10"/>
      <c r="C25" s="388"/>
      <c r="D25" s="14"/>
      <c r="E25" s="10"/>
      <c r="F25" s="12"/>
      <c r="G25" s="13"/>
      <c r="H25" s="13"/>
      <c r="I25" s="2"/>
    </row>
    <row r="26" spans="1:9" s="3" customFormat="1" ht="77.25" outlineLevel="2">
      <c r="A26" s="48" t="s">
        <v>185</v>
      </c>
      <c r="B26" s="10" t="s">
        <v>980</v>
      </c>
      <c r="C26" s="522"/>
      <c r="D26" s="51" t="s">
        <v>53</v>
      </c>
      <c r="E26" s="24"/>
      <c r="F26" s="26"/>
      <c r="G26" s="27"/>
      <c r="H26" s="27"/>
      <c r="I26" s="2"/>
    </row>
    <row r="27" spans="1:9" s="3" customFormat="1" outlineLevel="2">
      <c r="A27" s="48" t="s">
        <v>185</v>
      </c>
      <c r="B27" s="42"/>
      <c r="C27" s="524"/>
      <c r="D27" s="74" t="s">
        <v>32</v>
      </c>
      <c r="E27" s="75" t="s">
        <v>40</v>
      </c>
      <c r="F27" s="76">
        <v>1</v>
      </c>
      <c r="G27" s="77"/>
      <c r="H27" s="63">
        <f>$F27*G27</f>
        <v>0</v>
      </c>
      <c r="I27" s="2"/>
    </row>
    <row r="28" spans="1:9" s="3" customFormat="1" outlineLevel="2">
      <c r="A28" s="48" t="s">
        <v>185</v>
      </c>
      <c r="B28" s="10"/>
      <c r="C28" s="523"/>
      <c r="D28" s="38"/>
      <c r="E28" s="28"/>
      <c r="F28" s="30"/>
      <c r="G28" s="31"/>
      <c r="H28" s="31"/>
      <c r="I28" s="2"/>
    </row>
    <row r="29" spans="1:9" s="3" customFormat="1" outlineLevel="2">
      <c r="A29" s="48" t="s">
        <v>185</v>
      </c>
      <c r="B29" s="10" t="s">
        <v>981</v>
      </c>
      <c r="C29" s="523"/>
      <c r="D29" s="37" t="s">
        <v>256</v>
      </c>
      <c r="E29" s="28"/>
      <c r="F29" s="30"/>
      <c r="G29" s="31"/>
      <c r="H29" s="31"/>
      <c r="I29" s="2"/>
    </row>
    <row r="30" spans="1:9" s="3" customFormat="1" ht="77.25" outlineLevel="2">
      <c r="A30" s="48" t="s">
        <v>185</v>
      </c>
      <c r="B30" s="10"/>
      <c r="C30" s="388"/>
      <c r="D30" s="35" t="s">
        <v>257</v>
      </c>
      <c r="E30" s="10"/>
      <c r="F30" s="12"/>
      <c r="G30" s="13"/>
      <c r="H30" s="13"/>
      <c r="I30" s="2"/>
    </row>
    <row r="31" spans="1:9" s="3" customFormat="1" ht="39" outlineLevel="2">
      <c r="A31" s="48" t="s">
        <v>185</v>
      </c>
      <c r="B31" s="10"/>
      <c r="C31" s="388"/>
      <c r="D31" s="35" t="s">
        <v>41</v>
      </c>
      <c r="E31" s="10"/>
      <c r="F31" s="12"/>
      <c r="G31" s="13"/>
      <c r="H31" s="13"/>
      <c r="I31" s="2"/>
    </row>
    <row r="32" spans="1:9" s="3" customFormat="1" ht="39" outlineLevel="2">
      <c r="A32" s="48" t="s">
        <v>185</v>
      </c>
      <c r="B32" s="10"/>
      <c r="C32" s="388"/>
      <c r="D32" s="35" t="s">
        <v>44</v>
      </c>
      <c r="E32" s="10"/>
      <c r="F32" s="12"/>
      <c r="G32" s="13"/>
      <c r="H32" s="13"/>
      <c r="I32" s="2"/>
    </row>
    <row r="33" spans="1:9" s="3" customFormat="1" ht="26.25" outlineLevel="2">
      <c r="A33" s="48" t="s">
        <v>185</v>
      </c>
      <c r="B33" s="10"/>
      <c r="C33" s="388"/>
      <c r="D33" s="35" t="s">
        <v>42</v>
      </c>
      <c r="E33" s="10"/>
      <c r="F33" s="12"/>
      <c r="G33" s="13"/>
      <c r="H33" s="13"/>
      <c r="I33" s="2"/>
    </row>
    <row r="34" spans="1:9" s="3" customFormat="1" ht="26.25" outlineLevel="2">
      <c r="A34" s="48" t="s">
        <v>185</v>
      </c>
      <c r="B34" s="10"/>
      <c r="C34" s="388"/>
      <c r="D34" s="35" t="s">
        <v>43</v>
      </c>
      <c r="E34" s="10"/>
      <c r="F34" s="12"/>
      <c r="G34" s="13"/>
      <c r="H34" s="13"/>
      <c r="I34" s="2"/>
    </row>
    <row r="35" spans="1:9" s="3" customFormat="1" outlineLevel="2">
      <c r="A35" s="48" t="s">
        <v>185</v>
      </c>
      <c r="B35" s="10"/>
      <c r="C35" s="388"/>
      <c r="D35" s="35" t="s">
        <v>45</v>
      </c>
      <c r="E35" s="10"/>
      <c r="F35" s="12"/>
      <c r="G35" s="13"/>
      <c r="H35" s="13"/>
      <c r="I35" s="2"/>
    </row>
    <row r="36" spans="1:9" s="3" customFormat="1" outlineLevel="2">
      <c r="A36" s="48" t="s">
        <v>185</v>
      </c>
      <c r="B36" s="10"/>
      <c r="C36" s="388"/>
      <c r="D36" s="35" t="s">
        <v>46</v>
      </c>
      <c r="E36" s="10"/>
      <c r="F36" s="12"/>
      <c r="G36" s="13"/>
      <c r="H36" s="13"/>
      <c r="I36" s="2"/>
    </row>
    <row r="37" spans="1:9" s="3" customFormat="1" outlineLevel="2">
      <c r="A37" s="48" t="s">
        <v>185</v>
      </c>
      <c r="B37" s="10"/>
      <c r="C37" s="388"/>
      <c r="D37" s="35" t="s">
        <v>47</v>
      </c>
      <c r="E37" s="10"/>
      <c r="F37" s="12"/>
      <c r="G37" s="13"/>
      <c r="H37" s="13"/>
      <c r="I37" s="2"/>
    </row>
    <row r="38" spans="1:9" s="3" customFormat="1" outlineLevel="2">
      <c r="A38" s="48" t="s">
        <v>185</v>
      </c>
      <c r="B38" s="10"/>
      <c r="C38" s="388"/>
      <c r="D38" s="35" t="s">
        <v>51</v>
      </c>
      <c r="E38" s="10"/>
      <c r="F38" s="12"/>
      <c r="G38" s="13"/>
      <c r="H38" s="13"/>
      <c r="I38" s="2"/>
    </row>
    <row r="39" spans="1:9" s="3" customFormat="1" outlineLevel="2">
      <c r="A39" s="48" t="s">
        <v>185</v>
      </c>
      <c r="B39" s="10"/>
      <c r="C39" s="388"/>
      <c r="D39" s="35" t="s">
        <v>48</v>
      </c>
      <c r="E39" s="10"/>
      <c r="F39" s="12"/>
      <c r="G39" s="13"/>
      <c r="H39" s="13"/>
      <c r="I39" s="2"/>
    </row>
    <row r="40" spans="1:9" s="3" customFormat="1" outlineLevel="2">
      <c r="A40" s="48" t="s">
        <v>185</v>
      </c>
      <c r="B40" s="10"/>
      <c r="C40" s="522"/>
      <c r="D40" s="73" t="s">
        <v>49</v>
      </c>
      <c r="E40" s="24"/>
      <c r="F40" s="26"/>
      <c r="G40" s="27"/>
      <c r="H40" s="27"/>
      <c r="I40" s="2"/>
    </row>
    <row r="41" spans="1:9" s="3" customFormat="1" outlineLevel="2">
      <c r="A41" s="48" t="s">
        <v>185</v>
      </c>
      <c r="B41" s="42"/>
      <c r="C41" s="524"/>
      <c r="D41" s="191" t="s">
        <v>254</v>
      </c>
      <c r="E41" s="79" t="s">
        <v>50</v>
      </c>
      <c r="F41" s="80">
        <v>350</v>
      </c>
      <c r="G41" s="81"/>
      <c r="H41" s="63">
        <f>$F41*G41</f>
        <v>0</v>
      </c>
      <c r="I41" s="2"/>
    </row>
    <row r="42" spans="1:9" s="3" customFormat="1" outlineLevel="2">
      <c r="A42" s="48" t="s">
        <v>185</v>
      </c>
      <c r="B42" s="137"/>
      <c r="C42" s="526"/>
      <c r="D42" s="35"/>
      <c r="E42" s="10"/>
      <c r="F42" s="12"/>
      <c r="G42" s="13"/>
      <c r="H42" s="13"/>
      <c r="I42" s="2"/>
    </row>
    <row r="43" spans="1:9" s="3" customFormat="1" outlineLevel="1">
      <c r="A43" s="48" t="s">
        <v>185</v>
      </c>
      <c r="B43" s="125" t="str">
        <f>B21</f>
        <v>A.2.</v>
      </c>
      <c r="C43" s="521"/>
      <c r="D43" s="131" t="str">
        <f>D21</f>
        <v>RUŠILAČKI RADOVI</v>
      </c>
      <c r="E43" s="621" t="s">
        <v>9</v>
      </c>
      <c r="F43" s="621"/>
      <c r="G43" s="132"/>
      <c r="H43" s="133">
        <f>SUM(H22:H42)</f>
        <v>0</v>
      </c>
      <c r="I43" s="2"/>
    </row>
    <row r="44" spans="1:9" outlineLevel="1">
      <c r="B44" s="32"/>
      <c r="C44" s="525"/>
      <c r="D44" s="134"/>
      <c r="E44" s="32"/>
      <c r="F44" s="33"/>
      <c r="G44" s="34"/>
      <c r="H44" s="34"/>
    </row>
    <row r="45" spans="1:9" outlineLevel="1">
      <c r="A45" s="48" t="s">
        <v>186</v>
      </c>
      <c r="B45" s="125" t="s">
        <v>982</v>
      </c>
      <c r="C45" s="521"/>
      <c r="D45" s="126" t="s">
        <v>14</v>
      </c>
      <c r="E45" s="127"/>
      <c r="F45" s="128"/>
      <c r="G45" s="129"/>
      <c r="H45" s="130"/>
    </row>
    <row r="46" spans="1:9" outlineLevel="2">
      <c r="A46" s="48" t="s">
        <v>186</v>
      </c>
      <c r="B46" s="28"/>
      <c r="C46" s="523"/>
      <c r="D46" s="38"/>
      <c r="E46" s="28"/>
      <c r="F46" s="30"/>
      <c r="G46" s="31"/>
      <c r="H46" s="31"/>
    </row>
    <row r="47" spans="1:9" s="3" customFormat="1" outlineLevel="2">
      <c r="A47" s="48" t="s">
        <v>186</v>
      </c>
      <c r="B47" s="28" t="s">
        <v>983</v>
      </c>
      <c r="C47" s="525"/>
      <c r="D47" s="134" t="s">
        <v>258</v>
      </c>
      <c r="E47" s="32"/>
      <c r="F47" s="33"/>
      <c r="G47" s="34"/>
      <c r="H47" s="34"/>
      <c r="I47" s="2"/>
    </row>
    <row r="48" spans="1:9" s="3" customFormat="1" ht="64.5" outlineLevel="2">
      <c r="A48" s="48" t="s">
        <v>186</v>
      </c>
      <c r="B48" s="10"/>
      <c r="C48" s="522"/>
      <c r="D48" s="51" t="s">
        <v>54</v>
      </c>
      <c r="E48" s="24"/>
      <c r="F48" s="26"/>
      <c r="G48" s="27"/>
      <c r="H48" s="27"/>
      <c r="I48" s="2"/>
    </row>
    <row r="49" spans="1:9" s="3" customFormat="1" outlineLevel="2">
      <c r="A49" s="48" t="s">
        <v>186</v>
      </c>
      <c r="B49" s="42"/>
      <c r="C49" s="524"/>
      <c r="D49" s="78"/>
      <c r="E49" s="79" t="s">
        <v>50</v>
      </c>
      <c r="F49" s="80">
        <v>170</v>
      </c>
      <c r="G49" s="81"/>
      <c r="H49" s="63">
        <f>$F49*G49</f>
        <v>0</v>
      </c>
      <c r="I49" s="2"/>
    </row>
    <row r="50" spans="1:9" s="3" customFormat="1" outlineLevel="2">
      <c r="A50" s="48" t="s">
        <v>186</v>
      </c>
      <c r="B50" s="10"/>
      <c r="C50" s="523"/>
      <c r="D50" s="38"/>
      <c r="E50" s="28"/>
      <c r="F50" s="30"/>
      <c r="G50" s="31"/>
      <c r="H50" s="31"/>
      <c r="I50" s="2"/>
    </row>
    <row r="51" spans="1:9" s="3" customFormat="1" outlineLevel="2">
      <c r="A51" s="48" t="s">
        <v>186</v>
      </c>
      <c r="B51" s="10" t="s">
        <v>984</v>
      </c>
      <c r="C51" s="388"/>
      <c r="D51" s="14" t="s">
        <v>65</v>
      </c>
      <c r="E51" s="10"/>
      <c r="F51" s="12"/>
      <c r="G51" s="13"/>
      <c r="H51" s="13"/>
      <c r="I51" s="2"/>
    </row>
    <row r="52" spans="1:9" s="3" customFormat="1" ht="64.5" outlineLevel="2">
      <c r="A52" s="48" t="s">
        <v>186</v>
      </c>
      <c r="B52" s="10"/>
      <c r="C52" s="388"/>
      <c r="D52" s="36" t="s">
        <v>55</v>
      </c>
      <c r="E52" s="10"/>
      <c r="F52" s="12"/>
      <c r="G52" s="13"/>
      <c r="H52" s="13"/>
      <c r="I52" s="2"/>
    </row>
    <row r="53" spans="1:9" s="3" customFormat="1" ht="64.5" outlineLevel="2">
      <c r="A53" s="48" t="s">
        <v>186</v>
      </c>
      <c r="B53" s="10"/>
      <c r="C53" s="522"/>
      <c r="D53" s="51" t="s">
        <v>56</v>
      </c>
      <c r="E53" s="24"/>
      <c r="F53" s="26"/>
      <c r="G53" s="27"/>
      <c r="H53" s="27"/>
      <c r="I53" s="2"/>
    </row>
    <row r="54" spans="1:9" s="3" customFormat="1" ht="39" outlineLevel="2">
      <c r="A54" s="48" t="s">
        <v>186</v>
      </c>
      <c r="B54" s="42"/>
      <c r="C54" s="524"/>
      <c r="D54" s="138" t="s">
        <v>255</v>
      </c>
      <c r="E54" s="32"/>
      <c r="F54" s="33"/>
      <c r="G54" s="34"/>
      <c r="H54" s="124"/>
      <c r="I54" s="2"/>
    </row>
    <row r="55" spans="1:9" s="3" customFormat="1" outlineLevel="2">
      <c r="A55" s="48" t="s">
        <v>186</v>
      </c>
      <c r="B55" s="42"/>
      <c r="C55" s="524"/>
      <c r="D55" s="86" t="s">
        <v>57</v>
      </c>
      <c r="E55" s="87" t="s">
        <v>58</v>
      </c>
      <c r="F55" s="88">
        <v>150</v>
      </c>
      <c r="G55" s="89"/>
      <c r="H55" s="63">
        <f>$F55*G55</f>
        <v>0</v>
      </c>
      <c r="I55" s="2"/>
    </row>
    <row r="56" spans="1:9" s="3" customFormat="1" outlineLevel="2">
      <c r="A56" s="48" t="s">
        <v>186</v>
      </c>
      <c r="B56" s="10"/>
      <c r="C56" s="523"/>
      <c r="D56" s="38"/>
      <c r="E56" s="28"/>
      <c r="F56" s="30"/>
      <c r="G56" s="31"/>
      <c r="H56" s="31"/>
      <c r="I56" s="2"/>
    </row>
    <row r="57" spans="1:9" s="3" customFormat="1" outlineLevel="2">
      <c r="A57" s="48" t="s">
        <v>186</v>
      </c>
      <c r="B57" s="10" t="s">
        <v>985</v>
      </c>
      <c r="C57" s="388"/>
      <c r="D57" s="14" t="s">
        <v>64</v>
      </c>
      <c r="E57" s="10"/>
      <c r="F57" s="12"/>
      <c r="G57" s="13"/>
      <c r="H57" s="13"/>
      <c r="I57" s="2"/>
    </row>
    <row r="58" spans="1:9" s="3" customFormat="1" ht="51.75" outlineLevel="2">
      <c r="A58" s="48" t="s">
        <v>186</v>
      </c>
      <c r="B58" s="10"/>
      <c r="C58" s="522"/>
      <c r="D58" s="51" t="s">
        <v>59</v>
      </c>
      <c r="E58" s="24"/>
      <c r="F58" s="26"/>
      <c r="G58" s="27"/>
      <c r="H58" s="27"/>
      <c r="I58" s="2"/>
    </row>
    <row r="59" spans="1:9" s="3" customFormat="1" ht="64.5" outlineLevel="2">
      <c r="A59" s="48" t="s">
        <v>186</v>
      </c>
      <c r="B59" s="42"/>
      <c r="C59" s="526"/>
      <c r="D59" s="51" t="s">
        <v>60</v>
      </c>
      <c r="E59" s="24"/>
      <c r="F59" s="26"/>
      <c r="G59" s="27"/>
      <c r="H59" s="27"/>
      <c r="I59" s="2"/>
    </row>
    <row r="60" spans="1:9" s="3" customFormat="1" outlineLevel="2">
      <c r="A60" s="48" t="s">
        <v>186</v>
      </c>
      <c r="B60" s="42"/>
      <c r="C60" s="524"/>
      <c r="D60" s="86" t="s">
        <v>57</v>
      </c>
      <c r="E60" s="198" t="s">
        <v>58</v>
      </c>
      <c r="F60" s="88">
        <v>280</v>
      </c>
      <c r="G60" s="89"/>
      <c r="H60" s="63">
        <f>$F60*G60</f>
        <v>0</v>
      </c>
      <c r="I60" s="2"/>
    </row>
    <row r="61" spans="1:9" s="3" customFormat="1" outlineLevel="2">
      <c r="A61" s="48" t="s">
        <v>186</v>
      </c>
      <c r="B61" s="10"/>
      <c r="C61" s="523"/>
      <c r="D61" s="38"/>
      <c r="E61" s="28"/>
      <c r="F61" s="30"/>
      <c r="G61" s="31"/>
      <c r="H61" s="31"/>
      <c r="I61" s="2"/>
    </row>
    <row r="62" spans="1:9" s="3" customFormat="1" outlineLevel="2">
      <c r="A62" s="48" t="s">
        <v>186</v>
      </c>
      <c r="B62" s="10" t="s">
        <v>986</v>
      </c>
      <c r="C62" s="388"/>
      <c r="D62" s="14" t="s">
        <v>374</v>
      </c>
      <c r="E62" s="28"/>
      <c r="F62" s="30"/>
      <c r="G62" s="31"/>
      <c r="H62" s="31"/>
      <c r="I62" s="2"/>
    </row>
    <row r="63" spans="1:9" s="3" customFormat="1" ht="51.75" outlineLevel="2">
      <c r="A63" s="48" t="s">
        <v>186</v>
      </c>
      <c r="B63" s="10"/>
      <c r="C63" s="388"/>
      <c r="D63" s="35" t="s">
        <v>61</v>
      </c>
      <c r="E63" s="28"/>
      <c r="F63" s="30"/>
      <c r="G63" s="31"/>
      <c r="H63" s="31"/>
      <c r="I63" s="2"/>
    </row>
    <row r="64" spans="1:9" s="3" customFormat="1" outlineLevel="2">
      <c r="A64" s="48" t="s">
        <v>186</v>
      </c>
      <c r="B64" s="10"/>
      <c r="C64" s="524"/>
      <c r="D64" s="144" t="s">
        <v>62</v>
      </c>
      <c r="E64" s="145" t="s">
        <v>58</v>
      </c>
      <c r="F64" s="146">
        <v>205</v>
      </c>
      <c r="G64" s="197"/>
      <c r="H64" s="63">
        <f>$F64*G64</f>
        <v>0</v>
      </c>
      <c r="I64" s="2"/>
    </row>
    <row r="65" spans="1:9" s="3" customFormat="1" outlineLevel="2">
      <c r="A65" s="48" t="s">
        <v>186</v>
      </c>
      <c r="B65" s="10"/>
      <c r="C65" s="524"/>
      <c r="D65" s="144" t="s">
        <v>63</v>
      </c>
      <c r="E65" s="145" t="s">
        <v>58</v>
      </c>
      <c r="F65" s="146">
        <v>120</v>
      </c>
      <c r="G65" s="197"/>
      <c r="H65" s="63">
        <f>$F65*G65</f>
        <v>0</v>
      </c>
      <c r="I65" s="2"/>
    </row>
    <row r="66" spans="1:9" s="3" customFormat="1" outlineLevel="2">
      <c r="A66" s="48" t="s">
        <v>186</v>
      </c>
      <c r="B66" s="10"/>
      <c r="C66" s="523"/>
      <c r="D66" s="38"/>
      <c r="E66" s="28"/>
      <c r="F66" s="30"/>
      <c r="G66" s="31"/>
      <c r="H66" s="31"/>
      <c r="I66" s="2"/>
    </row>
    <row r="67" spans="1:9" s="3" customFormat="1" ht="39" outlineLevel="2">
      <c r="A67" s="48" t="s">
        <v>186</v>
      </c>
      <c r="B67" s="42" t="s">
        <v>987</v>
      </c>
      <c r="C67" s="524"/>
      <c r="D67" s="47" t="s">
        <v>363</v>
      </c>
      <c r="E67" s="46" t="s">
        <v>58</v>
      </c>
      <c r="F67" s="208">
        <v>37</v>
      </c>
      <c r="G67" s="209"/>
      <c r="H67" s="63">
        <f>$F67*G67</f>
        <v>0</v>
      </c>
      <c r="I67" s="2"/>
    </row>
    <row r="68" spans="1:9" s="3" customFormat="1" outlineLevel="2">
      <c r="A68" s="48" t="s">
        <v>186</v>
      </c>
      <c r="B68" s="10"/>
      <c r="C68" s="525"/>
      <c r="D68" s="179"/>
      <c r="E68" s="210"/>
      <c r="F68" s="33"/>
      <c r="G68" s="34"/>
      <c r="H68" s="34"/>
      <c r="I68" s="2"/>
    </row>
    <row r="69" spans="1:9" s="3" customFormat="1" outlineLevel="2">
      <c r="A69" s="48" t="s">
        <v>186</v>
      </c>
      <c r="B69" s="42" t="s">
        <v>988</v>
      </c>
      <c r="C69" s="524"/>
      <c r="D69" s="47" t="s">
        <v>364</v>
      </c>
      <c r="E69" s="211" t="s">
        <v>58</v>
      </c>
      <c r="F69" s="43">
        <v>29</v>
      </c>
      <c r="G69" s="209"/>
      <c r="H69" s="63">
        <f>$F69*G69</f>
        <v>0</v>
      </c>
      <c r="I69" s="2"/>
    </row>
    <row r="70" spans="1:9" s="3" customFormat="1" outlineLevel="2">
      <c r="A70" s="48" t="s">
        <v>186</v>
      </c>
      <c r="B70" s="10"/>
      <c r="C70" s="525"/>
      <c r="D70" s="179"/>
      <c r="E70" s="210"/>
      <c r="F70" s="33"/>
      <c r="G70" s="34"/>
      <c r="H70" s="34"/>
      <c r="I70" s="2"/>
    </row>
    <row r="71" spans="1:9" s="3" customFormat="1" outlineLevel="2">
      <c r="A71" s="48" t="s">
        <v>186</v>
      </c>
      <c r="B71" s="42" t="s">
        <v>989</v>
      </c>
      <c r="C71" s="524"/>
      <c r="D71" s="47" t="s">
        <v>365</v>
      </c>
      <c r="E71" s="211" t="s">
        <v>58</v>
      </c>
      <c r="F71" s="43">
        <v>3</v>
      </c>
      <c r="G71" s="209"/>
      <c r="H71" s="63">
        <f>$F71*G71</f>
        <v>0</v>
      </c>
      <c r="I71" s="2"/>
    </row>
    <row r="72" spans="1:9" s="3" customFormat="1" outlineLevel="2">
      <c r="A72" s="48" t="s">
        <v>186</v>
      </c>
      <c r="B72" s="10"/>
      <c r="C72" s="525"/>
      <c r="D72" s="179"/>
      <c r="E72" s="32"/>
      <c r="F72" s="33"/>
      <c r="G72" s="34"/>
      <c r="H72" s="34"/>
      <c r="I72" s="2"/>
    </row>
    <row r="73" spans="1:9" s="3" customFormat="1" outlineLevel="2">
      <c r="A73" s="48" t="s">
        <v>186</v>
      </c>
      <c r="B73" s="10" t="s">
        <v>990</v>
      </c>
      <c r="C73" s="525"/>
      <c r="D73" s="134" t="s">
        <v>318</v>
      </c>
      <c r="E73" s="32"/>
      <c r="F73" s="33"/>
      <c r="G73" s="34"/>
      <c r="H73" s="34"/>
      <c r="I73" s="2"/>
    </row>
    <row r="74" spans="1:9" s="3" customFormat="1" ht="90" outlineLevel="2">
      <c r="A74" s="48" t="s">
        <v>186</v>
      </c>
      <c r="B74" s="10"/>
      <c r="C74" s="525"/>
      <c r="D74" s="179" t="s">
        <v>315</v>
      </c>
      <c r="E74" s="32"/>
      <c r="F74" s="33"/>
      <c r="G74" s="34"/>
      <c r="H74" s="34"/>
      <c r="I74" s="2"/>
    </row>
    <row r="75" spans="1:9" s="3" customFormat="1" outlineLevel="2">
      <c r="A75" s="48" t="s">
        <v>186</v>
      </c>
      <c r="B75" s="10"/>
      <c r="C75" s="527"/>
      <c r="D75" s="86"/>
      <c r="E75" s="87" t="s">
        <v>58</v>
      </c>
      <c r="F75" s="88">
        <v>19</v>
      </c>
      <c r="G75" s="89"/>
      <c r="H75" s="63">
        <f>$F75*G75</f>
        <v>0</v>
      </c>
      <c r="I75" s="2"/>
    </row>
    <row r="76" spans="1:9" s="3" customFormat="1" outlineLevel="2">
      <c r="A76" s="48" t="s">
        <v>186</v>
      </c>
      <c r="B76" s="10"/>
      <c r="C76" s="523"/>
      <c r="D76" s="38"/>
      <c r="E76" s="28"/>
      <c r="F76" s="30"/>
      <c r="G76" s="31"/>
      <c r="H76" s="31"/>
      <c r="I76" s="2"/>
    </row>
    <row r="77" spans="1:9" s="3" customFormat="1" outlineLevel="2">
      <c r="A77" s="48" t="s">
        <v>186</v>
      </c>
      <c r="B77" s="42" t="s">
        <v>991</v>
      </c>
      <c r="C77" s="524"/>
      <c r="D77" s="180" t="s">
        <v>319</v>
      </c>
      <c r="E77" s="105"/>
      <c r="F77" s="151"/>
      <c r="G77" s="106"/>
      <c r="H77" s="152"/>
      <c r="I77" s="2"/>
    </row>
    <row r="78" spans="1:9" s="3" customFormat="1" ht="90" outlineLevel="2">
      <c r="A78" s="48" t="s">
        <v>186</v>
      </c>
      <c r="B78" s="42"/>
      <c r="C78" s="528"/>
      <c r="D78" s="38" t="s">
        <v>316</v>
      </c>
      <c r="E78" s="28"/>
      <c r="F78" s="30"/>
      <c r="G78" s="31"/>
      <c r="H78" s="31"/>
      <c r="I78" s="2"/>
    </row>
    <row r="79" spans="1:9" s="3" customFormat="1" outlineLevel="2">
      <c r="A79" s="48" t="s">
        <v>186</v>
      </c>
      <c r="B79" s="42"/>
      <c r="C79" s="524"/>
      <c r="D79" s="86"/>
      <c r="E79" s="87" t="s">
        <v>58</v>
      </c>
      <c r="F79" s="88">
        <v>4</v>
      </c>
      <c r="G79" s="89"/>
      <c r="H79" s="63">
        <f>$F79*G79</f>
        <v>0</v>
      </c>
      <c r="I79" s="2"/>
    </row>
    <row r="80" spans="1:9" s="3" customFormat="1" outlineLevel="2">
      <c r="A80" s="48" t="s">
        <v>186</v>
      </c>
      <c r="B80" s="10"/>
      <c r="C80" s="388"/>
      <c r="D80" s="36"/>
      <c r="E80" s="10"/>
      <c r="F80" s="12"/>
      <c r="G80" s="13"/>
      <c r="H80" s="13"/>
      <c r="I80" s="2"/>
    </row>
    <row r="81" spans="1:9" s="3" customFormat="1" outlineLevel="2">
      <c r="A81" s="48" t="s">
        <v>186</v>
      </c>
      <c r="B81" s="10" t="s">
        <v>992</v>
      </c>
      <c r="C81" s="527"/>
      <c r="D81" s="180" t="s">
        <v>320</v>
      </c>
      <c r="E81" s="10"/>
      <c r="F81" s="12"/>
      <c r="G81" s="13"/>
      <c r="H81" s="13"/>
      <c r="I81" s="2"/>
    </row>
    <row r="82" spans="1:9" s="3" customFormat="1" ht="64.5" outlineLevel="2">
      <c r="A82" s="48" t="s">
        <v>186</v>
      </c>
      <c r="B82" s="42"/>
      <c r="C82" s="528"/>
      <c r="D82" s="38" t="s">
        <v>317</v>
      </c>
      <c r="E82" s="28"/>
      <c r="F82" s="30"/>
      <c r="G82" s="31"/>
      <c r="H82" s="31"/>
      <c r="I82" s="2"/>
    </row>
    <row r="83" spans="1:9" s="3" customFormat="1" outlineLevel="2">
      <c r="A83" s="48" t="s">
        <v>186</v>
      </c>
      <c r="B83" s="42"/>
      <c r="C83" s="524"/>
      <c r="D83" s="86"/>
      <c r="E83" s="87" t="s">
        <v>58</v>
      </c>
      <c r="F83" s="88">
        <v>15</v>
      </c>
      <c r="G83" s="89"/>
      <c r="H83" s="63">
        <f>$F83*G83</f>
        <v>0</v>
      </c>
      <c r="I83" s="2"/>
    </row>
    <row r="84" spans="1:9" s="3" customFormat="1" outlineLevel="2">
      <c r="A84" s="48" t="s">
        <v>186</v>
      </c>
      <c r="B84" s="10"/>
      <c r="C84" s="388"/>
      <c r="D84" s="36"/>
      <c r="E84" s="10"/>
      <c r="F84" s="12"/>
      <c r="G84" s="13"/>
      <c r="H84" s="13"/>
      <c r="I84" s="2"/>
    </row>
    <row r="85" spans="1:9" s="3" customFormat="1" outlineLevel="2">
      <c r="A85" s="48" t="s">
        <v>186</v>
      </c>
      <c r="B85" s="10" t="s">
        <v>993</v>
      </c>
      <c r="C85" s="388"/>
      <c r="D85" s="14" t="s">
        <v>66</v>
      </c>
      <c r="E85" s="10"/>
      <c r="F85" s="12"/>
      <c r="G85" s="13"/>
      <c r="H85" s="13"/>
      <c r="I85" s="2"/>
    </row>
    <row r="86" spans="1:9" s="3" customFormat="1" ht="77.25" outlineLevel="2">
      <c r="A86" s="48" t="s">
        <v>186</v>
      </c>
      <c r="B86" s="10"/>
      <c r="C86" s="522"/>
      <c r="D86" s="73" t="s">
        <v>67</v>
      </c>
      <c r="E86" s="24"/>
      <c r="F86" s="26"/>
      <c r="G86" s="27"/>
      <c r="H86" s="27"/>
      <c r="I86" s="2"/>
    </row>
    <row r="87" spans="1:9" s="3" customFormat="1" outlineLevel="2">
      <c r="A87" s="48" t="s">
        <v>186</v>
      </c>
      <c r="B87" s="42"/>
      <c r="C87" s="524"/>
      <c r="D87" s="86" t="s">
        <v>68</v>
      </c>
      <c r="E87" s="87" t="s">
        <v>50</v>
      </c>
      <c r="F87" s="88">
        <v>90</v>
      </c>
      <c r="G87" s="89"/>
      <c r="H87" s="63">
        <f>$F87*G87</f>
        <v>0</v>
      </c>
      <c r="I87" s="2"/>
    </row>
    <row r="88" spans="1:9" s="3" customFormat="1" outlineLevel="2">
      <c r="A88" s="48" t="s">
        <v>186</v>
      </c>
      <c r="B88" s="42"/>
      <c r="C88" s="524"/>
      <c r="D88" s="224"/>
      <c r="E88" s="105"/>
      <c r="F88" s="151"/>
      <c r="G88" s="106"/>
      <c r="H88" s="152"/>
      <c r="I88" s="2"/>
    </row>
    <row r="89" spans="1:9" s="3" customFormat="1" outlineLevel="2">
      <c r="A89" s="48" t="s">
        <v>186</v>
      </c>
      <c r="B89" s="10" t="s">
        <v>994</v>
      </c>
      <c r="C89" s="388"/>
      <c r="D89" s="14" t="s">
        <v>70</v>
      </c>
      <c r="E89" s="10"/>
      <c r="F89" s="12"/>
      <c r="G89" s="13"/>
      <c r="H89" s="13"/>
      <c r="I89" s="2"/>
    </row>
    <row r="90" spans="1:9" s="3" customFormat="1" ht="39" outlineLevel="2">
      <c r="A90" s="48" t="s">
        <v>186</v>
      </c>
      <c r="B90" s="10"/>
      <c r="C90" s="522"/>
      <c r="D90" s="51" t="s">
        <v>69</v>
      </c>
      <c r="E90" s="24"/>
      <c r="F90" s="26"/>
      <c r="G90" s="27"/>
      <c r="H90" s="27"/>
      <c r="I90" s="2"/>
    </row>
    <row r="91" spans="1:9" s="3" customFormat="1" outlineLevel="2">
      <c r="A91" s="48" t="s">
        <v>186</v>
      </c>
      <c r="B91" s="42"/>
      <c r="C91" s="524"/>
      <c r="D91" s="91"/>
      <c r="E91" s="75" t="s">
        <v>58</v>
      </c>
      <c r="F91" s="92">
        <v>30</v>
      </c>
      <c r="G91" s="92"/>
      <c r="H91" s="63">
        <f>$F91*G91</f>
        <v>0</v>
      </c>
      <c r="I91" s="2"/>
    </row>
    <row r="92" spans="1:9" s="3" customFormat="1" outlineLevel="2">
      <c r="A92" s="48" t="s">
        <v>186</v>
      </c>
      <c r="B92" s="10"/>
      <c r="C92" s="523"/>
      <c r="D92" s="38"/>
      <c r="E92" s="28"/>
      <c r="F92" s="30"/>
      <c r="G92" s="31"/>
      <c r="H92" s="31"/>
      <c r="I92" s="2"/>
    </row>
    <row r="93" spans="1:9" s="3" customFormat="1" outlineLevel="2">
      <c r="A93" s="48" t="s">
        <v>186</v>
      </c>
      <c r="B93" s="10" t="s">
        <v>995</v>
      </c>
      <c r="C93" s="388"/>
      <c r="D93" s="14" t="s">
        <v>71</v>
      </c>
      <c r="E93" s="10"/>
      <c r="F93" s="12"/>
      <c r="G93" s="13"/>
      <c r="H93" s="13"/>
      <c r="I93" s="2"/>
    </row>
    <row r="94" spans="1:9" s="3" customFormat="1" ht="77.25" outlineLevel="2">
      <c r="A94" s="48" t="s">
        <v>186</v>
      </c>
      <c r="B94" s="10"/>
      <c r="C94" s="522"/>
      <c r="D94" s="51" t="s">
        <v>72</v>
      </c>
      <c r="E94" s="24"/>
      <c r="F94" s="26"/>
      <c r="G94" s="27"/>
      <c r="H94" s="27"/>
      <c r="I94" s="2"/>
    </row>
    <row r="95" spans="1:9" s="3" customFormat="1" outlineLevel="2">
      <c r="A95" s="48" t="s">
        <v>186</v>
      </c>
      <c r="B95" s="42"/>
      <c r="C95" s="524"/>
      <c r="D95" s="212"/>
      <c r="E95" s="213" t="s">
        <v>58</v>
      </c>
      <c r="F95" s="214">
        <f>(F55+F60+F67+F75)-(F64+F83+F91)</f>
        <v>236</v>
      </c>
      <c r="G95" s="214"/>
      <c r="H95" s="63">
        <f>$F95*G95</f>
        <v>0</v>
      </c>
      <c r="I95" s="2"/>
    </row>
    <row r="96" spans="1:9" s="3" customFormat="1" outlineLevel="2">
      <c r="A96" s="48" t="s">
        <v>186</v>
      </c>
      <c r="B96" s="10"/>
      <c r="C96" s="523"/>
      <c r="D96" s="38"/>
      <c r="E96" s="28"/>
      <c r="F96" s="30"/>
      <c r="G96" s="31"/>
      <c r="H96" s="31"/>
      <c r="I96" s="2"/>
    </row>
    <row r="97" spans="1:9" outlineLevel="1">
      <c r="A97" s="48" t="s">
        <v>186</v>
      </c>
      <c r="B97" s="125" t="str">
        <f>B45</f>
        <v>A.3.</v>
      </c>
      <c r="C97" s="521"/>
      <c r="D97" s="131" t="str">
        <f>D45</f>
        <v>ZEMLJANI RADOVI</v>
      </c>
      <c r="E97" s="621" t="s">
        <v>9</v>
      </c>
      <c r="F97" s="621"/>
      <c r="G97" s="132"/>
      <c r="H97" s="133">
        <f>SUM(H46:H96)</f>
        <v>0</v>
      </c>
    </row>
    <row r="98" spans="1:9" outlineLevel="1">
      <c r="B98" s="32"/>
      <c r="C98" s="525"/>
      <c r="D98" s="122"/>
      <c r="E98" s="32"/>
      <c r="F98" s="33"/>
      <c r="G98" s="34"/>
      <c r="H98" s="34"/>
    </row>
    <row r="99" spans="1:9" outlineLevel="1">
      <c r="A99" s="48" t="s">
        <v>187</v>
      </c>
      <c r="B99" s="125" t="s">
        <v>996</v>
      </c>
      <c r="C99" s="521"/>
      <c r="D99" s="126" t="s">
        <v>15</v>
      </c>
      <c r="E99" s="127"/>
      <c r="F99" s="128"/>
      <c r="G99" s="129"/>
      <c r="H99" s="130"/>
    </row>
    <row r="100" spans="1:9" outlineLevel="2">
      <c r="A100" s="48" t="s">
        <v>187</v>
      </c>
      <c r="B100" s="28"/>
      <c r="C100" s="523"/>
      <c r="D100" s="29"/>
      <c r="E100" s="28"/>
      <c r="F100" s="30"/>
      <c r="G100" s="31"/>
      <c r="H100" s="31"/>
    </row>
    <row r="101" spans="1:9" s="3" customFormat="1" ht="39" outlineLevel="2">
      <c r="A101" s="48" t="s">
        <v>187</v>
      </c>
      <c r="B101" s="10"/>
      <c r="C101" s="388"/>
      <c r="D101" s="14" t="s">
        <v>73</v>
      </c>
      <c r="E101" s="10"/>
      <c r="F101" s="12"/>
      <c r="G101" s="13"/>
      <c r="H101" s="13"/>
      <c r="I101" s="2"/>
    </row>
    <row r="102" spans="1:9" s="3" customFormat="1" outlineLevel="2">
      <c r="A102" s="48" t="s">
        <v>187</v>
      </c>
      <c r="B102" s="10"/>
      <c r="C102" s="388"/>
      <c r="D102" s="14"/>
      <c r="E102" s="10"/>
      <c r="F102" s="12"/>
      <c r="G102" s="13"/>
      <c r="H102" s="13"/>
      <c r="I102" s="2"/>
    </row>
    <row r="103" spans="1:9" s="3" customFormat="1" outlineLevel="2">
      <c r="A103" s="48" t="s">
        <v>187</v>
      </c>
      <c r="B103" s="10" t="s">
        <v>997</v>
      </c>
      <c r="C103" s="388"/>
      <c r="D103" s="203" t="s">
        <v>74</v>
      </c>
      <c r="E103" s="401"/>
      <c r="F103" s="402"/>
      <c r="G103" s="403"/>
      <c r="H103" s="403"/>
      <c r="I103" s="2"/>
    </row>
    <row r="104" spans="1:9" s="3" customFormat="1" ht="64.5" outlineLevel="2">
      <c r="A104" s="48" t="s">
        <v>187</v>
      </c>
      <c r="B104" s="10"/>
      <c r="C104" s="522"/>
      <c r="D104" s="225" t="s">
        <v>77</v>
      </c>
      <c r="E104" s="226"/>
      <c r="F104" s="227"/>
      <c r="G104" s="228"/>
      <c r="H104" s="228"/>
      <c r="I104" s="2"/>
    </row>
    <row r="105" spans="1:9" s="3" customFormat="1" outlineLevel="2">
      <c r="A105" s="48" t="s">
        <v>187</v>
      </c>
      <c r="B105" s="42"/>
      <c r="C105" s="524"/>
      <c r="D105" s="192" t="s">
        <v>75</v>
      </c>
      <c r="E105" s="164" t="s">
        <v>58</v>
      </c>
      <c r="F105" s="165">
        <v>9</v>
      </c>
      <c r="G105" s="166"/>
      <c r="H105" s="63">
        <f>$F105*G105</f>
        <v>0</v>
      </c>
      <c r="I105" s="2"/>
    </row>
    <row r="106" spans="1:9" s="3" customFormat="1" outlineLevel="2">
      <c r="A106" s="48" t="s">
        <v>187</v>
      </c>
      <c r="B106" s="10"/>
      <c r="C106" s="523"/>
      <c r="D106" s="154"/>
      <c r="E106" s="155"/>
      <c r="F106" s="156"/>
      <c r="G106" s="157"/>
      <c r="H106" s="157"/>
      <c r="I106" s="2"/>
    </row>
    <row r="107" spans="1:9" s="3" customFormat="1" outlineLevel="2">
      <c r="A107" s="48" t="s">
        <v>187</v>
      </c>
      <c r="B107" s="10" t="s">
        <v>998</v>
      </c>
      <c r="C107" s="388"/>
      <c r="D107" s="203" t="s">
        <v>76</v>
      </c>
      <c r="E107" s="401"/>
      <c r="F107" s="402"/>
      <c r="G107" s="403"/>
      <c r="H107" s="403"/>
      <c r="I107" s="2"/>
    </row>
    <row r="108" spans="1:9" s="3" customFormat="1" ht="64.5" outlineLevel="2">
      <c r="A108" s="48" t="s">
        <v>187</v>
      </c>
      <c r="B108" s="10"/>
      <c r="C108" s="522"/>
      <c r="D108" s="229" t="s">
        <v>82</v>
      </c>
      <c r="E108" s="226"/>
      <c r="F108" s="227"/>
      <c r="G108" s="228"/>
      <c r="H108" s="228"/>
      <c r="I108" s="2"/>
    </row>
    <row r="109" spans="1:9" s="3" customFormat="1" outlineLevel="2">
      <c r="A109" s="48" t="s">
        <v>187</v>
      </c>
      <c r="B109" s="42"/>
      <c r="C109" s="524"/>
      <c r="D109" s="163" t="s">
        <v>78</v>
      </c>
      <c r="E109" s="164" t="s">
        <v>58</v>
      </c>
      <c r="F109" s="165">
        <v>66</v>
      </c>
      <c r="G109" s="166"/>
      <c r="H109" s="63">
        <f>$F109*G109</f>
        <v>0</v>
      </c>
      <c r="I109" s="2"/>
    </row>
    <row r="110" spans="1:9" s="3" customFormat="1" outlineLevel="2">
      <c r="A110" s="48" t="s">
        <v>187</v>
      </c>
      <c r="B110" s="42"/>
      <c r="C110" s="524"/>
      <c r="D110" s="163" t="s">
        <v>79</v>
      </c>
      <c r="E110" s="164" t="s">
        <v>50</v>
      </c>
      <c r="F110" s="165">
        <v>267</v>
      </c>
      <c r="G110" s="166"/>
      <c r="H110" s="63">
        <f>$F110*G110</f>
        <v>0</v>
      </c>
      <c r="I110" s="2"/>
    </row>
    <row r="111" spans="1:9" s="3" customFormat="1" outlineLevel="2">
      <c r="A111" s="48" t="s">
        <v>187</v>
      </c>
      <c r="B111" s="10"/>
      <c r="C111" s="523"/>
      <c r="D111" s="158"/>
      <c r="E111" s="155"/>
      <c r="F111" s="156"/>
      <c r="G111" s="157"/>
      <c r="H111" s="157"/>
      <c r="I111" s="2"/>
    </row>
    <row r="112" spans="1:9" s="3" customFormat="1" outlineLevel="2">
      <c r="A112" s="48" t="s">
        <v>187</v>
      </c>
      <c r="B112" s="10" t="s">
        <v>999</v>
      </c>
      <c r="C112" s="522"/>
      <c r="D112" s="215" t="s">
        <v>80</v>
      </c>
      <c r="E112" s="401"/>
      <c r="F112" s="402"/>
      <c r="G112" s="403"/>
      <c r="H112" s="403"/>
      <c r="I112" s="2"/>
    </row>
    <row r="113" spans="1:9" s="3" customFormat="1" ht="64.5" outlineLevel="2">
      <c r="A113" s="48" t="s">
        <v>187</v>
      </c>
      <c r="B113" s="42"/>
      <c r="C113" s="524"/>
      <c r="D113" s="404" t="s">
        <v>84</v>
      </c>
      <c r="E113" s="405"/>
      <c r="F113" s="402"/>
      <c r="G113" s="403"/>
      <c r="H113" s="403"/>
      <c r="I113" s="2"/>
    </row>
    <row r="114" spans="1:9" s="3" customFormat="1" ht="26.25" outlineLevel="2">
      <c r="A114" s="48" t="s">
        <v>187</v>
      </c>
      <c r="B114" s="10"/>
      <c r="C114" s="525"/>
      <c r="D114" s="406" t="s">
        <v>83</v>
      </c>
      <c r="E114" s="226"/>
      <c r="F114" s="227"/>
      <c r="G114" s="228"/>
      <c r="H114" s="228"/>
      <c r="I114" s="2"/>
    </row>
    <row r="115" spans="1:9" s="3" customFormat="1" outlineLevel="2">
      <c r="A115" s="48" t="s">
        <v>187</v>
      </c>
      <c r="B115" s="42"/>
      <c r="C115" s="524"/>
      <c r="D115" s="163" t="s">
        <v>78</v>
      </c>
      <c r="E115" s="164" t="s">
        <v>58</v>
      </c>
      <c r="F115" s="165">
        <v>42</v>
      </c>
      <c r="G115" s="166"/>
      <c r="H115" s="63">
        <f>$F115*G115</f>
        <v>0</v>
      </c>
      <c r="I115" s="2"/>
    </row>
    <row r="116" spans="1:9" s="3" customFormat="1" outlineLevel="2">
      <c r="A116" s="48" t="s">
        <v>187</v>
      </c>
      <c r="B116" s="42"/>
      <c r="C116" s="524"/>
      <c r="D116" s="163" t="s">
        <v>79</v>
      </c>
      <c r="E116" s="164" t="s">
        <v>50</v>
      </c>
      <c r="F116" s="165">
        <v>327</v>
      </c>
      <c r="G116" s="166"/>
      <c r="H116" s="63">
        <f>$F116*G116</f>
        <v>0</v>
      </c>
      <c r="I116" s="2"/>
    </row>
    <row r="117" spans="1:9" s="3" customFormat="1" outlineLevel="2">
      <c r="A117" s="48" t="s">
        <v>187</v>
      </c>
      <c r="B117" s="10"/>
      <c r="C117" s="523"/>
      <c r="D117" s="407"/>
      <c r="E117" s="155"/>
      <c r="F117" s="156"/>
      <c r="G117" s="157"/>
      <c r="H117" s="157"/>
      <c r="I117" s="2"/>
    </row>
    <row r="118" spans="1:9" s="3" customFormat="1" outlineLevel="2">
      <c r="A118" s="48" t="s">
        <v>187</v>
      </c>
      <c r="B118" s="10" t="s">
        <v>1000</v>
      </c>
      <c r="C118" s="388"/>
      <c r="D118" s="408" t="s">
        <v>85</v>
      </c>
      <c r="E118" s="401"/>
      <c r="F118" s="402"/>
      <c r="G118" s="403"/>
      <c r="H118" s="403"/>
      <c r="I118" s="2"/>
    </row>
    <row r="119" spans="1:9" s="3" customFormat="1" ht="51.75" outlineLevel="2">
      <c r="A119" s="48" t="s">
        <v>187</v>
      </c>
      <c r="B119" s="10"/>
      <c r="C119" s="388"/>
      <c r="D119" s="148" t="s">
        <v>90</v>
      </c>
      <c r="E119" s="401"/>
      <c r="F119" s="402"/>
      <c r="G119" s="403"/>
      <c r="H119" s="403"/>
      <c r="I119" s="2"/>
    </row>
    <row r="120" spans="1:9" s="3" customFormat="1" ht="26.25" outlineLevel="2">
      <c r="A120" s="48" t="s">
        <v>187</v>
      </c>
      <c r="B120" s="10"/>
      <c r="C120" s="388"/>
      <c r="D120" s="148" t="s">
        <v>83</v>
      </c>
      <c r="E120" s="401"/>
      <c r="F120" s="402"/>
      <c r="G120" s="403"/>
      <c r="H120" s="403"/>
      <c r="I120" s="2"/>
    </row>
    <row r="121" spans="1:9" s="3" customFormat="1" outlineLevel="2">
      <c r="A121" s="48" t="s">
        <v>187</v>
      </c>
      <c r="B121" s="10"/>
      <c r="C121" s="522"/>
      <c r="D121" s="409" t="s">
        <v>97</v>
      </c>
      <c r="E121" s="226"/>
      <c r="F121" s="227"/>
      <c r="G121" s="228"/>
      <c r="H121" s="228"/>
      <c r="I121" s="2"/>
    </row>
    <row r="122" spans="1:9" s="3" customFormat="1" outlineLevel="2">
      <c r="A122" s="48" t="s">
        <v>187</v>
      </c>
      <c r="B122" s="42"/>
      <c r="C122" s="524"/>
      <c r="D122" s="163" t="s">
        <v>78</v>
      </c>
      <c r="E122" s="164" t="s">
        <v>58</v>
      </c>
      <c r="F122" s="165">
        <v>51</v>
      </c>
      <c r="G122" s="166"/>
      <c r="H122" s="63">
        <f>$F122*G122</f>
        <v>0</v>
      </c>
      <c r="I122" s="2"/>
    </row>
    <row r="123" spans="1:9" s="3" customFormat="1" outlineLevel="2">
      <c r="A123" s="48" t="s">
        <v>187</v>
      </c>
      <c r="B123" s="42"/>
      <c r="C123" s="524"/>
      <c r="D123" s="163" t="s">
        <v>79</v>
      </c>
      <c r="E123" s="164" t="s">
        <v>50</v>
      </c>
      <c r="F123" s="165">
        <v>12</v>
      </c>
      <c r="G123" s="166"/>
      <c r="H123" s="63">
        <f>$F123*G123</f>
        <v>0</v>
      </c>
      <c r="I123" s="2"/>
    </row>
    <row r="124" spans="1:9" s="3" customFormat="1" outlineLevel="2">
      <c r="A124" s="48" t="s">
        <v>187</v>
      </c>
      <c r="B124" s="10"/>
      <c r="C124" s="523"/>
      <c r="D124" s="407"/>
      <c r="E124" s="155"/>
      <c r="F124" s="156"/>
      <c r="G124" s="157"/>
      <c r="H124" s="157"/>
      <c r="I124" s="2"/>
    </row>
    <row r="125" spans="1:9" s="3" customFormat="1" outlineLevel="2">
      <c r="A125" s="48" t="s">
        <v>187</v>
      </c>
      <c r="B125" s="10" t="s">
        <v>1001</v>
      </c>
      <c r="C125" s="388"/>
      <c r="D125" s="408" t="s">
        <v>81</v>
      </c>
      <c r="E125" s="401"/>
      <c r="F125" s="402"/>
      <c r="G125" s="403"/>
      <c r="H125" s="403"/>
      <c r="I125" s="2"/>
    </row>
    <row r="126" spans="1:9" s="3" customFormat="1" ht="51.75" outlineLevel="2">
      <c r="A126" s="48" t="s">
        <v>187</v>
      </c>
      <c r="B126" s="10"/>
      <c r="C126" s="388"/>
      <c r="D126" s="148" t="s">
        <v>89</v>
      </c>
      <c r="E126" s="401"/>
      <c r="F126" s="402"/>
      <c r="G126" s="403"/>
      <c r="H126" s="403"/>
      <c r="I126" s="2"/>
    </row>
    <row r="127" spans="1:9" s="3" customFormat="1" ht="26.25" outlineLevel="2">
      <c r="A127" s="48" t="s">
        <v>187</v>
      </c>
      <c r="B127" s="10"/>
      <c r="C127" s="522"/>
      <c r="D127" s="229" t="s">
        <v>83</v>
      </c>
      <c r="E127" s="226"/>
      <c r="F127" s="227"/>
      <c r="G127" s="228"/>
      <c r="H127" s="228"/>
      <c r="I127" s="2"/>
    </row>
    <row r="128" spans="1:9" s="3" customFormat="1" outlineLevel="2">
      <c r="A128" s="48" t="s">
        <v>187</v>
      </c>
      <c r="B128" s="42"/>
      <c r="C128" s="524"/>
      <c r="D128" s="410" t="s">
        <v>260</v>
      </c>
      <c r="E128" s="216"/>
      <c r="F128" s="217"/>
      <c r="G128" s="218"/>
      <c r="H128" s="231"/>
      <c r="I128" s="2"/>
    </row>
    <row r="129" spans="1:9" s="3" customFormat="1" outlineLevel="2">
      <c r="A129" s="48" t="s">
        <v>187</v>
      </c>
      <c r="B129" s="42"/>
      <c r="C129" s="524"/>
      <c r="D129" s="163" t="s">
        <v>78</v>
      </c>
      <c r="E129" s="164" t="s">
        <v>58</v>
      </c>
      <c r="F129" s="165">
        <v>13</v>
      </c>
      <c r="G129" s="166"/>
      <c r="H129" s="63">
        <f>$F129*G129</f>
        <v>0</v>
      </c>
      <c r="I129" s="2"/>
    </row>
    <row r="130" spans="1:9" s="3" customFormat="1" outlineLevel="2">
      <c r="A130" s="48" t="s">
        <v>187</v>
      </c>
      <c r="B130" s="42"/>
      <c r="C130" s="524"/>
      <c r="D130" s="163" t="s">
        <v>79</v>
      </c>
      <c r="E130" s="164" t="s">
        <v>50</v>
      </c>
      <c r="F130" s="165">
        <v>164</v>
      </c>
      <c r="G130" s="166"/>
      <c r="H130" s="63">
        <f>$F130*G130</f>
        <v>0</v>
      </c>
      <c r="I130" s="2"/>
    </row>
    <row r="131" spans="1:9" s="3" customFormat="1" outlineLevel="2">
      <c r="A131" s="48" t="s">
        <v>187</v>
      </c>
      <c r="B131" s="42"/>
      <c r="C131" s="524"/>
      <c r="D131" s="410" t="s">
        <v>261</v>
      </c>
      <c r="E131" s="216"/>
      <c r="F131" s="217"/>
      <c r="G131" s="218"/>
      <c r="H131" s="231"/>
      <c r="I131" s="2"/>
    </row>
    <row r="132" spans="1:9" s="3" customFormat="1" outlineLevel="2">
      <c r="A132" s="48" t="s">
        <v>187</v>
      </c>
      <c r="B132" s="42"/>
      <c r="C132" s="524"/>
      <c r="D132" s="163" t="s">
        <v>78</v>
      </c>
      <c r="E132" s="164" t="s">
        <v>58</v>
      </c>
      <c r="F132" s="165">
        <v>15</v>
      </c>
      <c r="G132" s="166"/>
      <c r="H132" s="63">
        <f>$F132*G132</f>
        <v>0</v>
      </c>
      <c r="I132" s="2"/>
    </row>
    <row r="133" spans="1:9" s="3" customFormat="1" outlineLevel="2">
      <c r="A133" s="48" t="s">
        <v>187</v>
      </c>
      <c r="B133" s="42"/>
      <c r="C133" s="524"/>
      <c r="D133" s="163" t="s">
        <v>79</v>
      </c>
      <c r="E133" s="164" t="s">
        <v>50</v>
      </c>
      <c r="F133" s="165">
        <v>131</v>
      </c>
      <c r="G133" s="166"/>
      <c r="H133" s="63">
        <f>$F133*G133</f>
        <v>0</v>
      </c>
      <c r="I133" s="2"/>
    </row>
    <row r="134" spans="1:9" s="3" customFormat="1" outlineLevel="2">
      <c r="A134" s="48" t="s">
        <v>187</v>
      </c>
      <c r="B134" s="10"/>
      <c r="C134" s="523"/>
      <c r="D134" s="407"/>
      <c r="E134" s="155"/>
      <c r="F134" s="156"/>
      <c r="G134" s="157"/>
      <c r="H134" s="157"/>
      <c r="I134" s="2"/>
    </row>
    <row r="135" spans="1:9" s="3" customFormat="1" outlineLevel="2">
      <c r="A135" s="48" t="s">
        <v>187</v>
      </c>
      <c r="B135" s="10" t="s">
        <v>1002</v>
      </c>
      <c r="C135" s="388"/>
      <c r="D135" s="408" t="s">
        <v>86</v>
      </c>
      <c r="E135" s="401"/>
      <c r="F135" s="402"/>
      <c r="G135" s="403"/>
      <c r="H135" s="403"/>
      <c r="I135" s="2"/>
    </row>
    <row r="136" spans="1:9" s="3" customFormat="1" ht="51.75" outlineLevel="2">
      <c r="A136" s="48" t="s">
        <v>187</v>
      </c>
      <c r="B136" s="10"/>
      <c r="C136" s="388"/>
      <c r="D136" s="148" t="s">
        <v>88</v>
      </c>
      <c r="E136" s="401"/>
      <c r="F136" s="402"/>
      <c r="G136" s="403"/>
      <c r="H136" s="403"/>
      <c r="I136" s="2"/>
    </row>
    <row r="137" spans="1:9" s="3" customFormat="1" ht="26.25" outlineLevel="2">
      <c r="A137" s="48" t="s">
        <v>187</v>
      </c>
      <c r="B137" s="10"/>
      <c r="C137" s="522"/>
      <c r="D137" s="229" t="s">
        <v>83</v>
      </c>
      <c r="E137" s="226"/>
      <c r="F137" s="227"/>
      <c r="G137" s="228"/>
      <c r="H137" s="228"/>
      <c r="I137" s="2"/>
    </row>
    <row r="138" spans="1:9" s="3" customFormat="1" outlineLevel="2">
      <c r="A138" s="48" t="s">
        <v>187</v>
      </c>
      <c r="B138" s="42"/>
      <c r="C138" s="524"/>
      <c r="D138" s="163" t="s">
        <v>78</v>
      </c>
      <c r="E138" s="164" t="s">
        <v>58</v>
      </c>
      <c r="F138" s="165">
        <v>102</v>
      </c>
      <c r="G138" s="166"/>
      <c r="H138" s="63">
        <f>$F138*G138</f>
        <v>0</v>
      </c>
      <c r="I138" s="2"/>
    </row>
    <row r="139" spans="1:9" s="3" customFormat="1" outlineLevel="2">
      <c r="A139" s="48" t="s">
        <v>187</v>
      </c>
      <c r="B139" s="42"/>
      <c r="C139" s="524"/>
      <c r="D139" s="411" t="s">
        <v>79</v>
      </c>
      <c r="E139" s="412" t="s">
        <v>50</v>
      </c>
      <c r="F139" s="413">
        <v>473</v>
      </c>
      <c r="G139" s="414"/>
      <c r="H139" s="63">
        <f>$F139*G139</f>
        <v>0</v>
      </c>
      <c r="I139" s="2"/>
    </row>
    <row r="140" spans="1:9" s="3" customFormat="1" outlineLevel="2">
      <c r="A140" s="48" t="s">
        <v>187</v>
      </c>
      <c r="B140" s="10"/>
      <c r="C140" s="523"/>
      <c r="D140" s="158"/>
      <c r="E140" s="155"/>
      <c r="F140" s="156"/>
      <c r="G140" s="157"/>
      <c r="H140" s="157"/>
      <c r="I140" s="2"/>
    </row>
    <row r="141" spans="1:9" s="3" customFormat="1" outlineLevel="2">
      <c r="A141" s="48" t="s">
        <v>187</v>
      </c>
      <c r="B141" s="10" t="s">
        <v>1003</v>
      </c>
      <c r="C141" s="388"/>
      <c r="D141" s="408" t="s">
        <v>87</v>
      </c>
      <c r="E141" s="401"/>
      <c r="F141" s="402"/>
      <c r="G141" s="403"/>
      <c r="H141" s="403"/>
      <c r="I141" s="2"/>
    </row>
    <row r="142" spans="1:9" s="3" customFormat="1" ht="39" outlineLevel="2">
      <c r="A142" s="48" t="s">
        <v>187</v>
      </c>
      <c r="B142" s="10"/>
      <c r="C142" s="388"/>
      <c r="D142" s="148" t="s">
        <v>92</v>
      </c>
      <c r="E142" s="401"/>
      <c r="F142" s="402"/>
      <c r="G142" s="403"/>
      <c r="H142" s="403"/>
      <c r="I142" s="2"/>
    </row>
    <row r="143" spans="1:9" s="3" customFormat="1" ht="26.25" outlineLevel="2">
      <c r="A143" s="48" t="s">
        <v>187</v>
      </c>
      <c r="B143" s="10"/>
      <c r="C143" s="522"/>
      <c r="D143" s="229" t="s">
        <v>83</v>
      </c>
      <c r="E143" s="226"/>
      <c r="F143" s="227"/>
      <c r="G143" s="228"/>
      <c r="H143" s="228"/>
      <c r="I143" s="2"/>
    </row>
    <row r="144" spans="1:9" s="3" customFormat="1" outlineLevel="2">
      <c r="A144" s="48" t="s">
        <v>187</v>
      </c>
      <c r="B144" s="42"/>
      <c r="C144" s="524"/>
      <c r="D144" s="163" t="s">
        <v>78</v>
      </c>
      <c r="E144" s="164" t="s">
        <v>58</v>
      </c>
      <c r="F144" s="165">
        <v>13</v>
      </c>
      <c r="G144" s="166"/>
      <c r="H144" s="63">
        <f>$F144*G144</f>
        <v>0</v>
      </c>
      <c r="I144" s="2"/>
    </row>
    <row r="145" spans="1:9" s="3" customFormat="1" outlineLevel="2">
      <c r="A145" s="48" t="s">
        <v>187</v>
      </c>
      <c r="B145" s="42"/>
      <c r="C145" s="524"/>
      <c r="D145" s="415" t="s">
        <v>79</v>
      </c>
      <c r="E145" s="416" t="s">
        <v>50</v>
      </c>
      <c r="F145" s="417">
        <v>100</v>
      </c>
      <c r="G145" s="418"/>
      <c r="H145" s="63">
        <f>$F145*G145</f>
        <v>0</v>
      </c>
      <c r="I145" s="2"/>
    </row>
    <row r="146" spans="1:9" s="3" customFormat="1" outlineLevel="2">
      <c r="A146" s="48" t="s">
        <v>187</v>
      </c>
      <c r="B146" s="10"/>
      <c r="C146" s="523"/>
      <c r="D146" s="38"/>
      <c r="E146" s="28"/>
      <c r="F146" s="30"/>
      <c r="G146" s="31"/>
      <c r="H146" s="31"/>
      <c r="I146" s="2"/>
    </row>
    <row r="147" spans="1:9" s="3" customFormat="1" outlineLevel="2">
      <c r="A147" s="48" t="s">
        <v>187</v>
      </c>
      <c r="B147" s="10" t="s">
        <v>1004</v>
      </c>
      <c r="C147" s="388"/>
      <c r="D147" s="14" t="s">
        <v>91</v>
      </c>
      <c r="E147" s="10"/>
      <c r="F147" s="12"/>
      <c r="G147" s="13"/>
      <c r="H147" s="13"/>
      <c r="I147" s="2"/>
    </row>
    <row r="148" spans="1:9" s="3" customFormat="1" ht="51.75" outlineLevel="2">
      <c r="A148" s="48" t="s">
        <v>187</v>
      </c>
      <c r="B148" s="10"/>
      <c r="C148" s="388"/>
      <c r="D148" s="36" t="s">
        <v>94</v>
      </c>
      <c r="E148" s="10"/>
      <c r="F148" s="12"/>
      <c r="G148" s="13"/>
      <c r="H148" s="13"/>
      <c r="I148" s="2"/>
    </row>
    <row r="149" spans="1:9" s="3" customFormat="1" ht="39" outlineLevel="2">
      <c r="A149" s="48" t="s">
        <v>187</v>
      </c>
      <c r="B149" s="10"/>
      <c r="C149" s="522"/>
      <c r="D149" s="73" t="s">
        <v>93</v>
      </c>
      <c r="E149" s="24"/>
      <c r="F149" s="26"/>
      <c r="G149" s="27"/>
      <c r="H149" s="27"/>
      <c r="I149" s="2"/>
    </row>
    <row r="150" spans="1:9" s="3" customFormat="1" outlineLevel="2">
      <c r="A150" s="48" t="s">
        <v>187</v>
      </c>
      <c r="B150" s="42"/>
      <c r="C150" s="524"/>
      <c r="D150" s="140" t="s">
        <v>78</v>
      </c>
      <c r="E150" s="141" t="s">
        <v>58</v>
      </c>
      <c r="F150" s="142">
        <v>7</v>
      </c>
      <c r="G150" s="143"/>
      <c r="H150" s="63">
        <f>$F150*G150</f>
        <v>0</v>
      </c>
      <c r="I150" s="2"/>
    </row>
    <row r="151" spans="1:9" s="3" customFormat="1" outlineLevel="2">
      <c r="A151" s="48" t="s">
        <v>187</v>
      </c>
      <c r="B151" s="42"/>
      <c r="C151" s="524"/>
      <c r="D151" s="140" t="s">
        <v>79</v>
      </c>
      <c r="E151" s="141" t="s">
        <v>50</v>
      </c>
      <c r="F151" s="142">
        <v>30</v>
      </c>
      <c r="G151" s="143"/>
      <c r="H151" s="63">
        <f>$F151*G151</f>
        <v>0</v>
      </c>
      <c r="I151" s="2"/>
    </row>
    <row r="152" spans="1:9" s="3" customFormat="1" outlineLevel="2">
      <c r="A152" s="48" t="s">
        <v>187</v>
      </c>
      <c r="B152" s="10"/>
      <c r="C152" s="523"/>
      <c r="D152" s="38"/>
      <c r="E152" s="28"/>
      <c r="F152" s="30"/>
      <c r="G152" s="31"/>
      <c r="H152" s="31"/>
      <c r="I152" s="2"/>
    </row>
    <row r="153" spans="1:9" s="3" customFormat="1" ht="26.25" outlineLevel="2">
      <c r="A153" s="48" t="s">
        <v>187</v>
      </c>
      <c r="B153" s="10" t="s">
        <v>1005</v>
      </c>
      <c r="C153" s="388"/>
      <c r="D153" s="14" t="s">
        <v>95</v>
      </c>
      <c r="E153" s="10"/>
      <c r="F153" s="12"/>
      <c r="G153" s="13"/>
      <c r="H153" s="13"/>
      <c r="I153" s="2"/>
    </row>
    <row r="154" spans="1:9" s="3" customFormat="1" ht="51.75" outlineLevel="2">
      <c r="A154" s="48" t="s">
        <v>187</v>
      </c>
      <c r="B154" s="10"/>
      <c r="C154" s="388"/>
      <c r="D154" s="36" t="s">
        <v>96</v>
      </c>
      <c r="E154" s="10"/>
      <c r="F154" s="12"/>
      <c r="G154" s="13"/>
      <c r="H154" s="13"/>
      <c r="I154" s="2"/>
    </row>
    <row r="155" spans="1:9" s="3" customFormat="1" ht="39" outlineLevel="2">
      <c r="A155" s="48" t="s">
        <v>187</v>
      </c>
      <c r="B155" s="10"/>
      <c r="C155" s="522"/>
      <c r="D155" s="73" t="s">
        <v>93</v>
      </c>
      <c r="E155" s="24"/>
      <c r="F155" s="26"/>
      <c r="G155" s="27"/>
      <c r="H155" s="27"/>
      <c r="I155" s="2"/>
    </row>
    <row r="156" spans="1:9" s="3" customFormat="1" outlineLevel="2">
      <c r="A156" s="48" t="s">
        <v>187</v>
      </c>
      <c r="B156" s="42"/>
      <c r="C156" s="524"/>
      <c r="D156" s="95" t="s">
        <v>78</v>
      </c>
      <c r="E156" s="87" t="s">
        <v>58</v>
      </c>
      <c r="F156" s="88">
        <v>3</v>
      </c>
      <c r="G156" s="96"/>
      <c r="H156" s="63">
        <f>$F156*G156</f>
        <v>0</v>
      </c>
      <c r="I156" s="2"/>
    </row>
    <row r="157" spans="1:9" s="3" customFormat="1" outlineLevel="2">
      <c r="A157" s="48" t="s">
        <v>187</v>
      </c>
      <c r="B157" s="42"/>
      <c r="C157" s="524"/>
      <c r="D157" s="95" t="s">
        <v>79</v>
      </c>
      <c r="E157" s="87" t="s">
        <v>50</v>
      </c>
      <c r="F157" s="88">
        <v>20</v>
      </c>
      <c r="G157" s="96"/>
      <c r="H157" s="63">
        <f>$F157*G157</f>
        <v>0</v>
      </c>
      <c r="I157" s="2"/>
    </row>
    <row r="158" spans="1:9" s="3" customFormat="1" outlineLevel="2">
      <c r="A158" s="48" t="s">
        <v>187</v>
      </c>
      <c r="B158" s="10"/>
      <c r="C158" s="523"/>
      <c r="D158" s="29"/>
      <c r="E158" s="28"/>
      <c r="F158" s="30"/>
      <c r="G158" s="31"/>
      <c r="H158" s="31"/>
      <c r="I158" s="2"/>
    </row>
    <row r="159" spans="1:9" s="3" customFormat="1" outlineLevel="2">
      <c r="A159" s="48" t="s">
        <v>187</v>
      </c>
      <c r="B159" s="10" t="s">
        <v>1006</v>
      </c>
      <c r="C159" s="388"/>
      <c r="D159" s="14" t="s">
        <v>331</v>
      </c>
      <c r="E159" s="10"/>
      <c r="F159" s="12"/>
      <c r="G159" s="13"/>
      <c r="H159" s="13"/>
      <c r="I159" s="2"/>
    </row>
    <row r="160" spans="1:9" s="3" customFormat="1" ht="39" outlineLevel="2">
      <c r="A160" s="48" t="s">
        <v>187</v>
      </c>
      <c r="B160" s="10"/>
      <c r="C160" s="388"/>
      <c r="D160" s="36" t="s">
        <v>99</v>
      </c>
      <c r="E160" s="10"/>
      <c r="F160" s="12"/>
      <c r="G160" s="13"/>
      <c r="H160" s="13"/>
      <c r="I160" s="2"/>
    </row>
    <row r="161" spans="1:9" s="3" customFormat="1" ht="26.25" outlineLevel="2">
      <c r="A161" s="48" t="s">
        <v>187</v>
      </c>
      <c r="B161" s="10"/>
      <c r="C161" s="522"/>
      <c r="D161" s="98" t="s">
        <v>98</v>
      </c>
      <c r="E161" s="24"/>
      <c r="F161" s="26"/>
      <c r="G161" s="27"/>
      <c r="H161" s="27"/>
      <c r="I161" s="2"/>
    </row>
    <row r="162" spans="1:9" s="3" customFormat="1" outlineLevel="2">
      <c r="A162" s="48" t="s">
        <v>187</v>
      </c>
      <c r="B162" s="42"/>
      <c r="C162" s="524"/>
      <c r="D162" s="95" t="s">
        <v>78</v>
      </c>
      <c r="E162" s="87" t="s">
        <v>58</v>
      </c>
      <c r="F162" s="88">
        <v>2</v>
      </c>
      <c r="G162" s="96"/>
      <c r="H162" s="63">
        <f>$F162*G162</f>
        <v>0</v>
      </c>
      <c r="I162" s="2"/>
    </row>
    <row r="163" spans="1:9" s="3" customFormat="1" outlineLevel="2">
      <c r="A163" s="48" t="s">
        <v>187</v>
      </c>
      <c r="B163" s="42"/>
      <c r="C163" s="524"/>
      <c r="D163" s="95" t="s">
        <v>79</v>
      </c>
      <c r="E163" s="87" t="s">
        <v>50</v>
      </c>
      <c r="F163" s="88">
        <v>12</v>
      </c>
      <c r="G163" s="96"/>
      <c r="H163" s="63">
        <f>$F163*G163</f>
        <v>0</v>
      </c>
      <c r="I163" s="2"/>
    </row>
    <row r="164" spans="1:9" s="3" customFormat="1" outlineLevel="2">
      <c r="A164" s="48" t="s">
        <v>187</v>
      </c>
      <c r="B164" s="10"/>
      <c r="C164" s="523"/>
      <c r="D164" s="29"/>
      <c r="E164" s="28"/>
      <c r="F164" s="30"/>
      <c r="G164" s="31"/>
      <c r="H164" s="31"/>
      <c r="I164" s="2"/>
    </row>
    <row r="165" spans="1:9" s="3" customFormat="1" outlineLevel="2">
      <c r="A165" s="48" t="s">
        <v>187</v>
      </c>
      <c r="B165" s="10" t="s">
        <v>1007</v>
      </c>
      <c r="C165" s="523"/>
      <c r="D165" s="154" t="s">
        <v>307</v>
      </c>
      <c r="E165" s="155"/>
      <c r="F165" s="156"/>
      <c r="G165" s="157"/>
      <c r="H165" s="157"/>
      <c r="I165" s="2"/>
    </row>
    <row r="166" spans="1:9" s="3" customFormat="1" ht="51.75" outlineLevel="2">
      <c r="A166" s="48" t="s">
        <v>187</v>
      </c>
      <c r="B166" s="10"/>
      <c r="C166" s="523"/>
      <c r="D166" s="158" t="s">
        <v>308</v>
      </c>
      <c r="E166" s="155"/>
      <c r="F166" s="156"/>
      <c r="G166" s="157"/>
      <c r="H166" s="157"/>
      <c r="I166" s="2"/>
    </row>
    <row r="167" spans="1:9" s="3" customFormat="1" outlineLevel="2">
      <c r="A167" s="48" t="s">
        <v>187</v>
      </c>
      <c r="B167" s="10"/>
      <c r="C167" s="522"/>
      <c r="D167" s="101" t="s">
        <v>309</v>
      </c>
      <c r="E167" s="159"/>
      <c r="F167" s="160"/>
      <c r="G167" s="161"/>
      <c r="H167" s="162"/>
      <c r="I167" s="2"/>
    </row>
    <row r="168" spans="1:9" s="3" customFormat="1" outlineLevel="2">
      <c r="A168" s="48" t="s">
        <v>187</v>
      </c>
      <c r="B168" s="10"/>
      <c r="C168" s="527"/>
      <c r="D168" s="163" t="s">
        <v>78</v>
      </c>
      <c r="E168" s="164" t="s">
        <v>58</v>
      </c>
      <c r="F168" s="165">
        <v>1.5</v>
      </c>
      <c r="G168" s="166"/>
      <c r="H168" s="63">
        <f>$F168*G168</f>
        <v>0</v>
      </c>
      <c r="I168" s="2"/>
    </row>
    <row r="169" spans="1:9" s="3" customFormat="1" outlineLevel="2">
      <c r="A169" s="48" t="s">
        <v>187</v>
      </c>
      <c r="B169" s="10"/>
      <c r="C169" s="522"/>
      <c r="D169" s="101" t="s">
        <v>310</v>
      </c>
      <c r="E169" s="159"/>
      <c r="F169" s="160"/>
      <c r="G169" s="161"/>
      <c r="H169" s="162"/>
      <c r="I169" s="2"/>
    </row>
    <row r="170" spans="1:9" s="3" customFormat="1" outlineLevel="2">
      <c r="A170" s="48" t="s">
        <v>187</v>
      </c>
      <c r="B170" s="10"/>
      <c r="C170" s="527"/>
      <c r="D170" s="163" t="s">
        <v>78</v>
      </c>
      <c r="E170" s="164" t="s">
        <v>58</v>
      </c>
      <c r="F170" s="165">
        <v>15</v>
      </c>
      <c r="G170" s="166"/>
      <c r="H170" s="63">
        <f>$F170*G170</f>
        <v>0</v>
      </c>
      <c r="I170" s="2"/>
    </row>
    <row r="171" spans="1:9" s="3" customFormat="1" outlineLevel="2">
      <c r="A171" s="48" t="s">
        <v>187</v>
      </c>
      <c r="B171" s="10"/>
      <c r="C171" s="523"/>
      <c r="D171" s="158"/>
      <c r="E171" s="155"/>
      <c r="F171" s="156"/>
      <c r="G171" s="157"/>
      <c r="H171" s="157"/>
      <c r="I171" s="2"/>
    </row>
    <row r="172" spans="1:9" s="3" customFormat="1" outlineLevel="2">
      <c r="A172" s="48" t="s">
        <v>187</v>
      </c>
      <c r="B172" s="10" t="s">
        <v>1008</v>
      </c>
      <c r="C172" s="388"/>
      <c r="D172" s="50" t="s">
        <v>304</v>
      </c>
      <c r="E172" s="167"/>
      <c r="F172" s="168"/>
      <c r="G172" s="169"/>
      <c r="H172" s="170"/>
      <c r="I172" s="2"/>
    </row>
    <row r="173" spans="1:9" s="3" customFormat="1" ht="63.75" outlineLevel="2">
      <c r="A173" s="48" t="s">
        <v>187</v>
      </c>
      <c r="B173" s="10"/>
      <c r="C173" s="388"/>
      <c r="D173" s="171" t="s">
        <v>305</v>
      </c>
      <c r="E173" s="167"/>
      <c r="F173" s="168"/>
      <c r="G173" s="169"/>
      <c r="H173" s="170"/>
      <c r="I173" s="2"/>
    </row>
    <row r="174" spans="1:9" s="3" customFormat="1" outlineLevel="2">
      <c r="A174" s="48" t="s">
        <v>187</v>
      </c>
      <c r="B174" s="10"/>
      <c r="C174" s="525"/>
      <c r="D174" s="104" t="s">
        <v>306</v>
      </c>
      <c r="E174" s="172"/>
      <c r="F174" s="173"/>
      <c r="G174" s="174"/>
      <c r="H174" s="175"/>
      <c r="I174" s="2"/>
    </row>
    <row r="175" spans="1:9" s="3" customFormat="1" outlineLevel="2">
      <c r="A175" s="48" t="s">
        <v>187</v>
      </c>
      <c r="B175" s="10"/>
      <c r="C175" s="527"/>
      <c r="D175" s="163" t="s">
        <v>78</v>
      </c>
      <c r="E175" s="164" t="s">
        <v>58</v>
      </c>
      <c r="F175" s="165">
        <v>3</v>
      </c>
      <c r="G175" s="166"/>
      <c r="H175" s="63">
        <f>$F175*G175</f>
        <v>0</v>
      </c>
      <c r="I175" s="2"/>
    </row>
    <row r="176" spans="1:9" s="3" customFormat="1" outlineLevel="2">
      <c r="A176" s="48" t="s">
        <v>187</v>
      </c>
      <c r="B176" s="10"/>
      <c r="C176" s="527"/>
      <c r="D176" s="163" t="s">
        <v>79</v>
      </c>
      <c r="E176" s="164" t="s">
        <v>50</v>
      </c>
      <c r="F176" s="165">
        <v>12</v>
      </c>
      <c r="G176" s="166"/>
      <c r="H176" s="63">
        <f>$F176*G176</f>
        <v>0</v>
      </c>
      <c r="I176" s="2"/>
    </row>
    <row r="177" spans="1:9" s="3" customFormat="1" outlineLevel="2">
      <c r="A177" s="48" t="s">
        <v>187</v>
      </c>
      <c r="B177" s="10"/>
      <c r="C177" s="523"/>
      <c r="D177" s="29"/>
      <c r="E177" s="28"/>
      <c r="F177" s="30"/>
      <c r="G177" s="31"/>
      <c r="H177" s="31"/>
      <c r="I177" s="2"/>
    </row>
    <row r="178" spans="1:9" s="3" customFormat="1" outlineLevel="2">
      <c r="A178" s="48" t="s">
        <v>187</v>
      </c>
      <c r="B178" s="10" t="s">
        <v>1009</v>
      </c>
      <c r="C178" s="388"/>
      <c r="D178" s="14" t="s">
        <v>100</v>
      </c>
      <c r="E178" s="10"/>
      <c r="F178" s="12"/>
      <c r="G178" s="13"/>
      <c r="H178" s="13"/>
      <c r="I178" s="2"/>
    </row>
    <row r="179" spans="1:9" s="3" customFormat="1" ht="51.75" outlineLevel="2">
      <c r="A179" s="48" t="s">
        <v>187</v>
      </c>
      <c r="B179" s="10"/>
      <c r="C179" s="388"/>
      <c r="D179" s="11" t="s">
        <v>101</v>
      </c>
      <c r="E179" s="10"/>
      <c r="F179" s="12"/>
      <c r="G179" s="13"/>
      <c r="H179" s="13"/>
      <c r="I179" s="2"/>
    </row>
    <row r="180" spans="1:9" s="3" customFormat="1" ht="25.5" outlineLevel="2">
      <c r="A180" s="48" t="s">
        <v>187</v>
      </c>
      <c r="B180" s="10"/>
      <c r="C180" s="388"/>
      <c r="D180" s="39" t="s">
        <v>98</v>
      </c>
      <c r="E180" s="16"/>
      <c r="F180" s="17"/>
      <c r="G180" s="18"/>
      <c r="H180" s="19"/>
      <c r="I180" s="2"/>
    </row>
    <row r="181" spans="1:9" s="3" customFormat="1" outlineLevel="2">
      <c r="A181" s="48" t="s">
        <v>187</v>
      </c>
      <c r="B181" s="10"/>
      <c r="C181" s="522"/>
      <c r="D181" s="153" t="s">
        <v>311</v>
      </c>
      <c r="E181" s="84"/>
      <c r="F181" s="102"/>
      <c r="G181" s="85"/>
      <c r="H181" s="103"/>
      <c r="I181" s="2"/>
    </row>
    <row r="182" spans="1:9" s="3" customFormat="1" outlineLevel="2">
      <c r="A182" s="48" t="s">
        <v>187</v>
      </c>
      <c r="B182" s="10"/>
      <c r="C182" s="527"/>
      <c r="D182" s="95" t="s">
        <v>78</v>
      </c>
      <c r="E182" s="87" t="s">
        <v>58</v>
      </c>
      <c r="F182" s="88">
        <v>4.5</v>
      </c>
      <c r="G182" s="96"/>
      <c r="H182" s="63">
        <f>$F182*G182</f>
        <v>0</v>
      </c>
      <c r="I182" s="2"/>
    </row>
    <row r="183" spans="1:9" s="3" customFormat="1" outlineLevel="2">
      <c r="A183" s="48" t="s">
        <v>187</v>
      </c>
      <c r="B183" s="10"/>
      <c r="C183" s="527"/>
      <c r="D183" s="95" t="s">
        <v>79</v>
      </c>
      <c r="E183" s="87" t="s">
        <v>50</v>
      </c>
      <c r="F183" s="88">
        <v>45</v>
      </c>
      <c r="G183" s="96"/>
      <c r="H183" s="63">
        <f>$F183*G183</f>
        <v>0</v>
      </c>
      <c r="I183" s="2"/>
    </row>
    <row r="184" spans="1:9" s="3" customFormat="1" outlineLevel="2">
      <c r="A184" s="48" t="s">
        <v>187</v>
      </c>
      <c r="B184" s="10"/>
      <c r="C184" s="523"/>
      <c r="D184" s="94"/>
      <c r="E184" s="84"/>
      <c r="F184" s="102"/>
      <c r="G184" s="85"/>
      <c r="H184" s="103"/>
      <c r="I184" s="2"/>
    </row>
    <row r="185" spans="1:9" s="3" customFormat="1" outlineLevel="2">
      <c r="A185" s="48" t="s">
        <v>187</v>
      </c>
      <c r="B185" s="10" t="s">
        <v>1010</v>
      </c>
      <c r="C185" s="388"/>
      <c r="D185" s="14" t="s">
        <v>390</v>
      </c>
      <c r="E185" s="84"/>
      <c r="F185" s="102"/>
      <c r="G185" s="85"/>
      <c r="H185" s="103"/>
      <c r="I185" s="2"/>
    </row>
    <row r="186" spans="1:9" s="3" customFormat="1" ht="38.25" outlineLevel="2">
      <c r="A186" s="48" t="s">
        <v>187</v>
      </c>
      <c r="B186" s="10"/>
      <c r="C186" s="523"/>
      <c r="D186" s="94" t="s">
        <v>389</v>
      </c>
      <c r="E186" s="84"/>
      <c r="F186" s="222"/>
      <c r="G186" s="85"/>
      <c r="H186" s="223"/>
      <c r="I186" s="2"/>
    </row>
    <row r="187" spans="1:9" s="3" customFormat="1" ht="39" outlineLevel="2">
      <c r="A187" s="48" t="s">
        <v>187</v>
      </c>
      <c r="B187" s="10"/>
      <c r="C187" s="522"/>
      <c r="D187" s="73" t="s">
        <v>93</v>
      </c>
      <c r="E187" s="24"/>
      <c r="F187" s="26"/>
      <c r="G187" s="27"/>
      <c r="H187" s="27"/>
      <c r="I187" s="2"/>
    </row>
    <row r="188" spans="1:9" s="3" customFormat="1" outlineLevel="2">
      <c r="A188" s="48" t="s">
        <v>187</v>
      </c>
      <c r="B188" s="10"/>
      <c r="C188" s="527"/>
      <c r="D188" s="95" t="s">
        <v>78</v>
      </c>
      <c r="E188" s="87" t="s">
        <v>58</v>
      </c>
      <c r="F188" s="88">
        <v>4</v>
      </c>
      <c r="G188" s="96"/>
      <c r="H188" s="63">
        <f>$F188*G188</f>
        <v>0</v>
      </c>
      <c r="I188" s="2"/>
    </row>
    <row r="189" spans="1:9" s="3" customFormat="1" outlineLevel="2">
      <c r="A189" s="48" t="s">
        <v>187</v>
      </c>
      <c r="B189" s="10"/>
      <c r="C189" s="527"/>
      <c r="D189" s="95" t="s">
        <v>79</v>
      </c>
      <c r="E189" s="87" t="s">
        <v>50</v>
      </c>
      <c r="F189" s="88">
        <v>24</v>
      </c>
      <c r="G189" s="96"/>
      <c r="H189" s="63">
        <f>$F189*G189</f>
        <v>0</v>
      </c>
      <c r="I189" s="2"/>
    </row>
    <row r="190" spans="1:9" s="3" customFormat="1" outlineLevel="2">
      <c r="A190" s="48" t="s">
        <v>187</v>
      </c>
      <c r="B190" s="10"/>
      <c r="C190" s="523"/>
      <c r="D190" s="94"/>
      <c r="E190" s="84"/>
      <c r="F190" s="102"/>
      <c r="G190" s="85"/>
      <c r="H190" s="103"/>
      <c r="I190" s="2"/>
    </row>
    <row r="191" spans="1:9" s="3" customFormat="1" ht="76.5" outlineLevel="2">
      <c r="A191" s="48" t="s">
        <v>187</v>
      </c>
      <c r="B191" s="10" t="s">
        <v>1011</v>
      </c>
      <c r="C191" s="388"/>
      <c r="D191" s="15" t="s">
        <v>17</v>
      </c>
      <c r="E191" s="16"/>
      <c r="F191" s="17"/>
      <c r="G191" s="18"/>
      <c r="H191" s="19"/>
      <c r="I191" s="2"/>
    </row>
    <row r="192" spans="1:9" s="3" customFormat="1" outlineLevel="2">
      <c r="A192" s="48" t="s">
        <v>187</v>
      </c>
      <c r="B192" s="10"/>
      <c r="C192" s="388"/>
      <c r="D192" s="15" t="s">
        <v>18</v>
      </c>
      <c r="E192" s="16"/>
      <c r="F192" s="17"/>
      <c r="G192" s="18"/>
      <c r="H192" s="19"/>
      <c r="I192" s="2"/>
    </row>
    <row r="193" spans="1:9" s="3" customFormat="1" outlineLevel="2">
      <c r="A193" s="48" t="s">
        <v>187</v>
      </c>
      <c r="B193" s="10"/>
      <c r="C193" s="388"/>
      <c r="D193" s="15" t="s">
        <v>19</v>
      </c>
      <c r="E193" s="16"/>
      <c r="F193" s="17"/>
      <c r="G193" s="18"/>
      <c r="H193" s="19"/>
      <c r="I193" s="2"/>
    </row>
    <row r="194" spans="1:9" s="3" customFormat="1" ht="25.5" outlineLevel="2">
      <c r="A194" s="48" t="s">
        <v>187</v>
      </c>
      <c r="B194" s="10"/>
      <c r="C194" s="522"/>
      <c r="D194" s="93" t="s">
        <v>20</v>
      </c>
      <c r="E194" s="82"/>
      <c r="F194" s="99"/>
      <c r="G194" s="83"/>
      <c r="H194" s="100"/>
      <c r="I194" s="2"/>
    </row>
    <row r="195" spans="1:9" s="3" customFormat="1" outlineLevel="2">
      <c r="A195" s="48" t="s">
        <v>187</v>
      </c>
      <c r="B195" s="42"/>
      <c r="C195" s="524"/>
      <c r="D195" s="95" t="s">
        <v>21</v>
      </c>
      <c r="E195" s="87" t="s">
        <v>22</v>
      </c>
      <c r="F195" s="107">
        <f>(F109+F115+F122+F129+F132+F138+F144+F150+F156+F162+F175+F182+F188)*85</f>
        <v>27667.5</v>
      </c>
      <c r="G195" s="89"/>
      <c r="H195" s="63">
        <f>$F195*G195</f>
        <v>0</v>
      </c>
      <c r="I195" s="2"/>
    </row>
    <row r="196" spans="1:9" s="3" customFormat="1" outlineLevel="2">
      <c r="A196" s="48" t="s">
        <v>187</v>
      </c>
      <c r="B196" s="10"/>
      <c r="C196" s="523"/>
      <c r="D196" s="94"/>
      <c r="E196" s="84"/>
      <c r="F196" s="102"/>
      <c r="G196" s="85"/>
      <c r="H196" s="103"/>
      <c r="I196" s="2"/>
    </row>
    <row r="197" spans="1:9" outlineLevel="1">
      <c r="A197" s="48" t="s">
        <v>187</v>
      </c>
      <c r="B197" s="125" t="str">
        <f>B99</f>
        <v>A.4.</v>
      </c>
      <c r="C197" s="521"/>
      <c r="D197" s="131" t="str">
        <f>D99</f>
        <v>ARMIRANOBETONSKI RADOVI</v>
      </c>
      <c r="E197" s="621" t="s">
        <v>9</v>
      </c>
      <c r="F197" s="621"/>
      <c r="G197" s="132"/>
      <c r="H197" s="133">
        <f>SUM(H100:H196)</f>
        <v>0</v>
      </c>
    </row>
    <row r="198" spans="1:9" outlineLevel="1">
      <c r="B198" s="32"/>
      <c r="C198" s="525"/>
      <c r="D198" s="122"/>
      <c r="E198" s="32"/>
      <c r="F198" s="33"/>
      <c r="G198" s="34"/>
      <c r="H198" s="34"/>
    </row>
    <row r="199" spans="1:9" outlineLevel="1">
      <c r="A199" s="48" t="s">
        <v>188</v>
      </c>
      <c r="B199" s="125" t="s">
        <v>1012</v>
      </c>
      <c r="C199" s="521"/>
      <c r="D199" s="126" t="s">
        <v>16</v>
      </c>
      <c r="E199" s="127"/>
      <c r="F199" s="128"/>
      <c r="G199" s="129"/>
      <c r="H199" s="130"/>
    </row>
    <row r="200" spans="1:9" outlineLevel="2">
      <c r="A200" s="48" t="s">
        <v>188</v>
      </c>
      <c r="B200" s="28"/>
      <c r="C200" s="523"/>
      <c r="D200" s="29"/>
      <c r="E200" s="28"/>
      <c r="F200" s="30"/>
      <c r="G200" s="31"/>
      <c r="H200" s="31"/>
    </row>
    <row r="201" spans="1:9" s="3" customFormat="1" outlineLevel="2">
      <c r="A201" s="48" t="s">
        <v>188</v>
      </c>
      <c r="B201" s="10" t="s">
        <v>1013</v>
      </c>
      <c r="C201" s="388"/>
      <c r="D201" s="14" t="s">
        <v>102</v>
      </c>
      <c r="E201" s="10"/>
      <c r="F201" s="12"/>
      <c r="G201" s="13"/>
      <c r="H201" s="13"/>
      <c r="I201" s="2"/>
    </row>
    <row r="202" spans="1:9" s="3" customFormat="1" ht="166.5" outlineLevel="2">
      <c r="A202" s="48" t="s">
        <v>188</v>
      </c>
      <c r="B202" s="10"/>
      <c r="C202" s="522"/>
      <c r="D202" s="150" t="s">
        <v>326</v>
      </c>
      <c r="E202" s="24"/>
      <c r="F202" s="26"/>
      <c r="G202" s="27"/>
      <c r="H202" s="27"/>
      <c r="I202" s="2"/>
    </row>
    <row r="203" spans="1:9" s="3" customFormat="1" outlineLevel="2">
      <c r="A203" s="48" t="s">
        <v>188</v>
      </c>
      <c r="B203" s="42"/>
      <c r="C203" s="524"/>
      <c r="D203" s="108" t="s">
        <v>103</v>
      </c>
      <c r="E203" s="87" t="s">
        <v>50</v>
      </c>
      <c r="F203" s="76">
        <v>380</v>
      </c>
      <c r="G203" s="77"/>
      <c r="H203" s="63">
        <f>$F203*G203</f>
        <v>0</v>
      </c>
      <c r="I203" s="2"/>
    </row>
    <row r="204" spans="1:9" s="3" customFormat="1" outlineLevel="2">
      <c r="A204" s="48" t="s">
        <v>188</v>
      </c>
      <c r="B204" s="10"/>
      <c r="C204" s="523"/>
      <c r="D204" s="29"/>
      <c r="E204" s="28"/>
      <c r="F204" s="30"/>
      <c r="G204" s="31"/>
      <c r="H204" s="31"/>
      <c r="I204" s="2"/>
    </row>
    <row r="205" spans="1:9" s="3" customFormat="1" outlineLevel="2">
      <c r="A205" s="48" t="s">
        <v>188</v>
      </c>
      <c r="B205" s="10" t="s">
        <v>1014</v>
      </c>
      <c r="C205" s="388"/>
      <c r="D205" s="14" t="s">
        <v>337</v>
      </c>
      <c r="E205" s="28"/>
      <c r="F205" s="30"/>
      <c r="G205" s="31"/>
      <c r="H205" s="31"/>
      <c r="I205" s="2"/>
    </row>
    <row r="206" spans="1:9" s="3" customFormat="1" ht="102.75" outlineLevel="2">
      <c r="A206" s="48" t="s">
        <v>188</v>
      </c>
      <c r="B206" s="10"/>
      <c r="C206" s="523"/>
      <c r="D206" s="29" t="s">
        <v>338</v>
      </c>
      <c r="E206" s="28"/>
      <c r="F206" s="30"/>
      <c r="G206" s="31"/>
      <c r="H206" s="31"/>
      <c r="I206" s="2"/>
    </row>
    <row r="207" spans="1:9" s="3" customFormat="1" ht="26.25" outlineLevel="2">
      <c r="A207" s="48" t="s">
        <v>188</v>
      </c>
      <c r="B207" s="10"/>
      <c r="C207" s="523"/>
      <c r="D207" s="29" t="s">
        <v>339</v>
      </c>
      <c r="E207" s="28"/>
      <c r="F207" s="30"/>
      <c r="G207" s="31"/>
      <c r="H207" s="31"/>
      <c r="I207" s="2"/>
    </row>
    <row r="208" spans="1:9" s="3" customFormat="1" outlineLevel="2">
      <c r="A208" s="48" t="s">
        <v>188</v>
      </c>
      <c r="B208" s="10"/>
      <c r="C208" s="527"/>
      <c r="D208" s="108" t="s">
        <v>32</v>
      </c>
      <c r="E208" s="87" t="s">
        <v>50</v>
      </c>
      <c r="F208" s="76">
        <v>8</v>
      </c>
      <c r="G208" s="77"/>
      <c r="H208" s="63">
        <f>$F208*G208</f>
        <v>0</v>
      </c>
      <c r="I208" s="2"/>
    </row>
    <row r="209" spans="1:9" s="3" customFormat="1" outlineLevel="2">
      <c r="A209" s="48" t="s">
        <v>188</v>
      </c>
      <c r="B209" s="10"/>
      <c r="C209" s="523"/>
      <c r="D209" s="29"/>
      <c r="E209" s="28"/>
      <c r="F209" s="30"/>
      <c r="G209" s="31"/>
      <c r="H209" s="31"/>
      <c r="I209" s="2"/>
    </row>
    <row r="210" spans="1:9" s="3" customFormat="1" outlineLevel="2">
      <c r="A210" s="48" t="s">
        <v>188</v>
      </c>
      <c r="B210" s="10" t="s">
        <v>1015</v>
      </c>
      <c r="C210" s="388"/>
      <c r="D210" s="14" t="s">
        <v>345</v>
      </c>
      <c r="E210" s="28"/>
      <c r="F210" s="30"/>
      <c r="G210" s="31"/>
      <c r="H210" s="31"/>
      <c r="I210" s="2"/>
    </row>
    <row r="211" spans="1:9" s="3" customFormat="1" ht="179.25" outlineLevel="2">
      <c r="A211" s="48" t="s">
        <v>188</v>
      </c>
      <c r="B211" s="10"/>
      <c r="C211" s="388"/>
      <c r="D211" s="36" t="s">
        <v>352</v>
      </c>
      <c r="E211" s="194"/>
      <c r="F211" s="195"/>
      <c r="G211" s="196"/>
      <c r="H211" s="196"/>
      <c r="I211" s="2"/>
    </row>
    <row r="212" spans="1:9" s="3" customFormat="1" outlineLevel="2">
      <c r="A212" s="48" t="s">
        <v>188</v>
      </c>
      <c r="B212" s="10"/>
      <c r="C212" s="527"/>
      <c r="D212" s="108" t="s">
        <v>346</v>
      </c>
      <c r="E212" s="87" t="s">
        <v>50</v>
      </c>
      <c r="F212" s="76">
        <v>363</v>
      </c>
      <c r="G212" s="77"/>
      <c r="H212" s="63">
        <f>$F212*G212</f>
        <v>0</v>
      </c>
      <c r="I212" s="2"/>
    </row>
    <row r="213" spans="1:9" s="3" customFormat="1" outlineLevel="2">
      <c r="A213" s="48" t="s">
        <v>188</v>
      </c>
      <c r="B213" s="10"/>
      <c r="C213" s="527"/>
      <c r="D213" s="108" t="s">
        <v>347</v>
      </c>
      <c r="E213" s="87" t="s">
        <v>50</v>
      </c>
      <c r="F213" s="76">
        <v>218</v>
      </c>
      <c r="G213" s="77"/>
      <c r="H213" s="63">
        <f>$F213*G213</f>
        <v>0</v>
      </c>
      <c r="I213" s="2"/>
    </row>
    <row r="214" spans="1:9" s="3" customFormat="1" outlineLevel="2">
      <c r="A214" s="48" t="s">
        <v>188</v>
      </c>
      <c r="B214" s="10"/>
      <c r="C214" s="527"/>
      <c r="D214" s="108" t="s">
        <v>348</v>
      </c>
      <c r="E214" s="87" t="s">
        <v>50</v>
      </c>
      <c r="F214" s="76">
        <v>117</v>
      </c>
      <c r="G214" s="77"/>
      <c r="H214" s="63">
        <f>$F214*G214</f>
        <v>0</v>
      </c>
      <c r="I214" s="2"/>
    </row>
    <row r="215" spans="1:9" s="3" customFormat="1" outlineLevel="2">
      <c r="A215" s="48" t="s">
        <v>188</v>
      </c>
      <c r="B215" s="10"/>
      <c r="C215" s="523"/>
      <c r="D215" s="29"/>
      <c r="E215" s="28"/>
      <c r="F215" s="30"/>
      <c r="G215" s="31"/>
      <c r="H215" s="31"/>
      <c r="I215" s="2"/>
    </row>
    <row r="216" spans="1:9" s="3" customFormat="1" outlineLevel="2">
      <c r="A216" s="48" t="s">
        <v>188</v>
      </c>
      <c r="B216" s="10" t="s">
        <v>1016</v>
      </c>
      <c r="C216" s="388"/>
      <c r="D216" s="14" t="s">
        <v>349</v>
      </c>
      <c r="E216" s="194"/>
      <c r="F216" s="195"/>
      <c r="G216" s="196"/>
      <c r="H216" s="196"/>
      <c r="I216" s="2"/>
    </row>
    <row r="217" spans="1:9" s="3" customFormat="1" ht="51.75" outlineLevel="2">
      <c r="A217" s="48" t="s">
        <v>188</v>
      </c>
      <c r="B217" s="10"/>
      <c r="C217" s="388"/>
      <c r="D217" s="35" t="s">
        <v>350</v>
      </c>
      <c r="E217" s="194"/>
      <c r="F217" s="195"/>
      <c r="G217" s="196"/>
      <c r="H217" s="196"/>
      <c r="I217" s="2"/>
    </row>
    <row r="218" spans="1:9" s="3" customFormat="1" outlineLevel="2">
      <c r="A218" s="48" t="s">
        <v>188</v>
      </c>
      <c r="B218" s="10"/>
      <c r="C218" s="527"/>
      <c r="D218" s="108" t="s">
        <v>351</v>
      </c>
      <c r="E218" s="87" t="s">
        <v>117</v>
      </c>
      <c r="F218" s="76">
        <v>151</v>
      </c>
      <c r="G218" s="77"/>
      <c r="H218" s="63">
        <f>$F218*G218</f>
        <v>0</v>
      </c>
      <c r="I218" s="2"/>
    </row>
    <row r="219" spans="1:9" s="3" customFormat="1" outlineLevel="2">
      <c r="A219" s="48" t="s">
        <v>188</v>
      </c>
      <c r="B219" s="10"/>
      <c r="C219" s="523"/>
      <c r="D219" s="29"/>
      <c r="E219" s="28"/>
      <c r="F219" s="30"/>
      <c r="G219" s="31"/>
      <c r="H219" s="31"/>
      <c r="I219" s="2"/>
    </row>
    <row r="220" spans="1:9" s="3" customFormat="1" outlineLevel="2">
      <c r="A220" s="48" t="s">
        <v>188</v>
      </c>
      <c r="B220" s="10" t="s">
        <v>1017</v>
      </c>
      <c r="C220" s="388"/>
      <c r="D220" s="14" t="s">
        <v>104</v>
      </c>
      <c r="E220" s="10"/>
      <c r="F220" s="12"/>
      <c r="G220" s="13"/>
      <c r="H220" s="13"/>
      <c r="I220" s="2"/>
    </row>
    <row r="221" spans="1:9" s="3" customFormat="1" ht="77.25" outlineLevel="2">
      <c r="A221" s="48" t="s">
        <v>188</v>
      </c>
      <c r="B221" s="10"/>
      <c r="C221" s="522"/>
      <c r="D221" s="25" t="s">
        <v>106</v>
      </c>
      <c r="E221" s="24"/>
      <c r="F221" s="26"/>
      <c r="G221" s="27"/>
      <c r="H221" s="27"/>
      <c r="I221" s="2"/>
    </row>
    <row r="222" spans="1:9" s="3" customFormat="1" outlineLevel="2">
      <c r="A222" s="48" t="s">
        <v>188</v>
      </c>
      <c r="B222" s="42"/>
      <c r="C222" s="524"/>
      <c r="D222" s="108" t="s">
        <v>105</v>
      </c>
      <c r="E222" s="87" t="s">
        <v>58</v>
      </c>
      <c r="F222" s="76">
        <v>106</v>
      </c>
      <c r="G222" s="77"/>
      <c r="H222" s="63">
        <f>$F222*G222</f>
        <v>0</v>
      </c>
      <c r="I222" s="2"/>
    </row>
    <row r="223" spans="1:9" s="3" customFormat="1" outlineLevel="2">
      <c r="A223" s="48" t="s">
        <v>188</v>
      </c>
      <c r="B223" s="10"/>
      <c r="C223" s="523"/>
      <c r="D223" s="29"/>
      <c r="E223" s="28"/>
      <c r="F223" s="30"/>
      <c r="G223" s="31"/>
      <c r="H223" s="31"/>
      <c r="I223" s="2"/>
    </row>
    <row r="224" spans="1:9" s="3" customFormat="1" outlineLevel="2">
      <c r="A224" s="48" t="s">
        <v>188</v>
      </c>
      <c r="B224" s="10" t="s">
        <v>1018</v>
      </c>
      <c r="C224" s="388"/>
      <c r="D224" s="14" t="s">
        <v>107</v>
      </c>
      <c r="E224" s="10"/>
      <c r="F224" s="12"/>
      <c r="G224" s="13"/>
      <c r="H224" s="13"/>
      <c r="I224" s="2"/>
    </row>
    <row r="225" spans="1:9" s="3" customFormat="1" ht="64.5" outlineLevel="2">
      <c r="A225" s="48" t="s">
        <v>188</v>
      </c>
      <c r="B225" s="10"/>
      <c r="C225" s="522"/>
      <c r="D225" s="25" t="s">
        <v>262</v>
      </c>
      <c r="E225" s="24"/>
      <c r="F225" s="26"/>
      <c r="G225" s="27"/>
      <c r="H225" s="27"/>
      <c r="I225" s="2"/>
    </row>
    <row r="226" spans="1:9" s="3" customFormat="1" outlineLevel="2">
      <c r="A226" s="48" t="s">
        <v>188</v>
      </c>
      <c r="B226" s="42"/>
      <c r="C226" s="524"/>
      <c r="D226" s="205" t="s">
        <v>340</v>
      </c>
      <c r="E226" s="141" t="s">
        <v>50</v>
      </c>
      <c r="F226" s="206">
        <v>9</v>
      </c>
      <c r="G226" s="207"/>
      <c r="H226" s="63">
        <f>$F226*G226</f>
        <v>0</v>
      </c>
      <c r="I226" s="2"/>
    </row>
    <row r="227" spans="1:9" s="3" customFormat="1" outlineLevel="2">
      <c r="A227" s="48" t="s">
        <v>188</v>
      </c>
      <c r="B227" s="10"/>
      <c r="C227" s="523"/>
      <c r="D227" s="29"/>
      <c r="E227" s="28"/>
      <c r="F227" s="30"/>
      <c r="G227" s="31"/>
      <c r="H227" s="31"/>
      <c r="I227" s="2"/>
    </row>
    <row r="228" spans="1:9" s="3" customFormat="1" outlineLevel="2">
      <c r="A228" s="48" t="s">
        <v>188</v>
      </c>
      <c r="B228" s="10" t="s">
        <v>1019</v>
      </c>
      <c r="C228" s="523"/>
      <c r="D228" s="37" t="s">
        <v>259</v>
      </c>
      <c r="E228" s="28"/>
      <c r="F228" s="30"/>
      <c r="G228" s="31"/>
      <c r="H228" s="31"/>
      <c r="I228" s="2"/>
    </row>
    <row r="229" spans="1:9" s="3" customFormat="1" ht="51.75" outlineLevel="2">
      <c r="A229" s="48" t="s">
        <v>188</v>
      </c>
      <c r="B229" s="10"/>
      <c r="C229" s="523"/>
      <c r="D229" s="40" t="s">
        <v>263</v>
      </c>
      <c r="E229" s="28"/>
      <c r="F229" s="30"/>
      <c r="G229" s="31"/>
      <c r="H229" s="31"/>
      <c r="I229" s="2"/>
    </row>
    <row r="230" spans="1:9" s="3" customFormat="1" outlineLevel="2">
      <c r="A230" s="48" t="s">
        <v>188</v>
      </c>
      <c r="B230" s="10"/>
      <c r="C230" s="527"/>
      <c r="D230" s="108" t="s">
        <v>32</v>
      </c>
      <c r="E230" s="87" t="s">
        <v>117</v>
      </c>
      <c r="F230" s="76">
        <v>6</v>
      </c>
      <c r="G230" s="77"/>
      <c r="H230" s="63">
        <f>$F230*G230</f>
        <v>0</v>
      </c>
      <c r="I230" s="2"/>
    </row>
    <row r="231" spans="1:9" s="3" customFormat="1" outlineLevel="2">
      <c r="A231" s="48" t="s">
        <v>188</v>
      </c>
      <c r="B231" s="10"/>
      <c r="C231" s="523"/>
      <c r="D231" s="29"/>
      <c r="E231" s="28"/>
      <c r="F231" s="30"/>
      <c r="G231" s="31"/>
      <c r="H231" s="31"/>
      <c r="I231" s="2"/>
    </row>
    <row r="232" spans="1:9" s="3" customFormat="1" outlineLevel="2">
      <c r="A232" s="48" t="s">
        <v>188</v>
      </c>
      <c r="B232" s="10" t="s">
        <v>1020</v>
      </c>
      <c r="C232" s="388"/>
      <c r="D232" s="14" t="s">
        <v>108</v>
      </c>
      <c r="E232" s="10"/>
      <c r="F232" s="12"/>
      <c r="G232" s="13"/>
      <c r="H232" s="13"/>
      <c r="I232" s="2"/>
    </row>
    <row r="233" spans="1:9" s="3" customFormat="1" ht="90" outlineLevel="2">
      <c r="A233" s="48" t="s">
        <v>188</v>
      </c>
      <c r="B233" s="10"/>
      <c r="C233" s="522"/>
      <c r="D233" s="25" t="s">
        <v>109</v>
      </c>
      <c r="E233" s="24"/>
      <c r="F233" s="26"/>
      <c r="G233" s="27"/>
      <c r="H233" s="27"/>
      <c r="I233" s="2"/>
    </row>
    <row r="234" spans="1:9" s="3" customFormat="1" outlineLevel="2">
      <c r="A234" s="48" t="s">
        <v>188</v>
      </c>
      <c r="B234" s="42"/>
      <c r="C234" s="524"/>
      <c r="D234" s="109" t="s">
        <v>110</v>
      </c>
      <c r="E234" s="110" t="s">
        <v>50</v>
      </c>
      <c r="F234" s="111">
        <v>757</v>
      </c>
      <c r="G234" s="112"/>
      <c r="H234" s="63">
        <f>$F234*G234</f>
        <v>0</v>
      </c>
      <c r="I234" s="2"/>
    </row>
    <row r="235" spans="1:9" s="3" customFormat="1" outlineLevel="2">
      <c r="A235" s="48" t="s">
        <v>188</v>
      </c>
      <c r="B235" s="42"/>
      <c r="C235" s="524"/>
      <c r="D235" s="109" t="s">
        <v>288</v>
      </c>
      <c r="E235" s="110" t="s">
        <v>50</v>
      </c>
      <c r="F235" s="111">
        <v>458</v>
      </c>
      <c r="G235" s="112"/>
      <c r="H235" s="63">
        <f>$F235*G235</f>
        <v>0</v>
      </c>
      <c r="I235" s="2"/>
    </row>
    <row r="236" spans="1:9" s="3" customFormat="1" outlineLevel="2">
      <c r="A236" s="48" t="s">
        <v>188</v>
      </c>
      <c r="B236" s="10"/>
      <c r="C236" s="523"/>
      <c r="D236" s="29"/>
      <c r="E236" s="28"/>
      <c r="F236" s="30"/>
      <c r="G236" s="31"/>
      <c r="H236" s="31"/>
      <c r="I236" s="2"/>
    </row>
    <row r="237" spans="1:9" s="3" customFormat="1" outlineLevel="2">
      <c r="A237" s="48" t="s">
        <v>188</v>
      </c>
      <c r="B237" s="10" t="s">
        <v>1021</v>
      </c>
      <c r="C237" s="388"/>
      <c r="D237" s="14" t="s">
        <v>111</v>
      </c>
      <c r="E237" s="10"/>
      <c r="F237" s="12"/>
      <c r="G237" s="13"/>
      <c r="H237" s="13"/>
      <c r="I237" s="2"/>
    </row>
    <row r="238" spans="1:9" s="3" customFormat="1" ht="77.25" outlineLevel="2">
      <c r="A238" s="48" t="s">
        <v>188</v>
      </c>
      <c r="B238" s="10"/>
      <c r="C238" s="522"/>
      <c r="D238" s="25" t="s">
        <v>115</v>
      </c>
      <c r="E238" s="24"/>
      <c r="F238" s="26"/>
      <c r="G238" s="27"/>
      <c r="H238" s="27"/>
      <c r="I238" s="2"/>
    </row>
    <row r="239" spans="1:9" s="3" customFormat="1" outlineLevel="2">
      <c r="A239" s="48" t="s">
        <v>188</v>
      </c>
      <c r="B239" s="42"/>
      <c r="C239" s="524"/>
      <c r="D239" s="86" t="s">
        <v>112</v>
      </c>
      <c r="E239" s="87" t="s">
        <v>50</v>
      </c>
      <c r="F239" s="76">
        <v>305</v>
      </c>
      <c r="G239" s="113"/>
      <c r="H239" s="63">
        <f>$F239*G239</f>
        <v>0</v>
      </c>
      <c r="I239" s="2"/>
    </row>
    <row r="240" spans="1:9" s="3" customFormat="1" outlineLevel="2">
      <c r="A240" s="48" t="s">
        <v>188</v>
      </c>
      <c r="B240" s="42"/>
      <c r="C240" s="524"/>
      <c r="D240" s="86" t="s">
        <v>341</v>
      </c>
      <c r="E240" s="87" t="s">
        <v>50</v>
      </c>
      <c r="F240" s="76">
        <v>31</v>
      </c>
      <c r="G240" s="113"/>
      <c r="H240" s="63">
        <f>$F240*G240</f>
        <v>0</v>
      </c>
      <c r="I240" s="2"/>
    </row>
    <row r="241" spans="1:9" s="3" customFormat="1" outlineLevel="2">
      <c r="A241" s="48" t="s">
        <v>188</v>
      </c>
      <c r="B241" s="42"/>
      <c r="C241" s="524"/>
      <c r="D241" s="176" t="s">
        <v>116</v>
      </c>
      <c r="E241" s="141" t="s">
        <v>117</v>
      </c>
      <c r="F241" s="177">
        <v>242</v>
      </c>
      <c r="G241" s="178"/>
      <c r="H241" s="63">
        <f>$F241*G241</f>
        <v>0</v>
      </c>
      <c r="I241" s="2"/>
    </row>
    <row r="242" spans="1:9" s="3" customFormat="1" outlineLevel="2">
      <c r="A242" s="48" t="s">
        <v>188</v>
      </c>
      <c r="B242" s="10"/>
      <c r="C242" s="523"/>
      <c r="D242" s="29"/>
      <c r="E242" s="28"/>
      <c r="F242" s="30"/>
      <c r="G242" s="31"/>
      <c r="H242" s="31"/>
      <c r="I242" s="2"/>
    </row>
    <row r="243" spans="1:9" s="3" customFormat="1" outlineLevel="2">
      <c r="A243" s="48" t="s">
        <v>188</v>
      </c>
      <c r="B243" s="10" t="s">
        <v>1022</v>
      </c>
      <c r="C243" s="388"/>
      <c r="D243" s="14" t="s">
        <v>113</v>
      </c>
      <c r="E243" s="10"/>
      <c r="F243" s="12"/>
      <c r="G243" s="13"/>
      <c r="H243" s="13"/>
      <c r="I243" s="2"/>
    </row>
    <row r="244" spans="1:9" s="3" customFormat="1" ht="64.5" outlineLevel="2">
      <c r="A244" s="48" t="s">
        <v>188</v>
      </c>
      <c r="B244" s="10"/>
      <c r="C244" s="522"/>
      <c r="D244" s="25" t="s">
        <v>114</v>
      </c>
      <c r="E244" s="24"/>
      <c r="F244" s="26"/>
      <c r="G244" s="27"/>
      <c r="H244" s="27"/>
      <c r="I244" s="2"/>
    </row>
    <row r="245" spans="1:9" s="3" customFormat="1" outlineLevel="2">
      <c r="A245" s="48" t="s">
        <v>188</v>
      </c>
      <c r="B245" s="42"/>
      <c r="C245" s="524"/>
      <c r="D245" s="86" t="s">
        <v>118</v>
      </c>
      <c r="E245" s="87" t="s">
        <v>50</v>
      </c>
      <c r="F245" s="76">
        <v>308</v>
      </c>
      <c r="G245" s="113"/>
      <c r="H245" s="63">
        <f>$F245*G245</f>
        <v>0</v>
      </c>
      <c r="I245" s="2"/>
    </row>
    <row r="246" spans="1:9" s="3" customFormat="1" outlineLevel="2">
      <c r="A246" s="48" t="s">
        <v>188</v>
      </c>
      <c r="B246" s="42"/>
      <c r="C246" s="524"/>
      <c r="D246" s="86" t="s">
        <v>342</v>
      </c>
      <c r="E246" s="87" t="s">
        <v>50</v>
      </c>
      <c r="F246" s="76">
        <v>28</v>
      </c>
      <c r="G246" s="113"/>
      <c r="H246" s="63">
        <f t="shared" ref="H246:H248" si="0">$F246*G246</f>
        <v>0</v>
      </c>
      <c r="I246" s="2"/>
    </row>
    <row r="247" spans="1:9" s="3" customFormat="1" outlineLevel="2">
      <c r="A247" s="48" t="s">
        <v>188</v>
      </c>
      <c r="B247" s="10"/>
      <c r="C247" s="527"/>
      <c r="D247" s="86" t="s">
        <v>343</v>
      </c>
      <c r="E247" s="87" t="s">
        <v>50</v>
      </c>
      <c r="F247" s="76">
        <v>128</v>
      </c>
      <c r="G247" s="113"/>
      <c r="H247" s="63">
        <f t="shared" si="0"/>
        <v>0</v>
      </c>
      <c r="I247" s="2"/>
    </row>
    <row r="248" spans="1:9" s="3" customFormat="1" outlineLevel="2">
      <c r="A248" s="48" t="s">
        <v>188</v>
      </c>
      <c r="B248" s="10"/>
      <c r="C248" s="527"/>
      <c r="D248" s="86" t="s">
        <v>344</v>
      </c>
      <c r="E248" s="87" t="s">
        <v>50</v>
      </c>
      <c r="F248" s="76">
        <v>15</v>
      </c>
      <c r="G248" s="113"/>
      <c r="H248" s="63">
        <f t="shared" si="0"/>
        <v>0</v>
      </c>
      <c r="I248" s="2"/>
    </row>
    <row r="249" spans="1:9" s="3" customFormat="1" outlineLevel="2">
      <c r="A249" s="48" t="s">
        <v>188</v>
      </c>
      <c r="B249" s="10"/>
      <c r="C249" s="523"/>
      <c r="D249" s="29"/>
      <c r="E249" s="28"/>
      <c r="F249" s="30"/>
      <c r="G249" s="31"/>
      <c r="H249" s="31"/>
      <c r="I249" s="2"/>
    </row>
    <row r="250" spans="1:9" s="3" customFormat="1" outlineLevel="2">
      <c r="A250" s="48" t="s">
        <v>188</v>
      </c>
      <c r="B250" s="10" t="s">
        <v>1023</v>
      </c>
      <c r="C250" s="388"/>
      <c r="D250" s="14" t="s">
        <v>397</v>
      </c>
      <c r="E250" s="28"/>
      <c r="F250" s="30"/>
      <c r="G250" s="31"/>
      <c r="H250" s="31"/>
      <c r="I250" s="2"/>
    </row>
    <row r="251" spans="1:9" s="3" customFormat="1" ht="39" outlineLevel="2">
      <c r="A251" s="48" t="s">
        <v>188</v>
      </c>
      <c r="B251" s="10"/>
      <c r="C251" s="523"/>
      <c r="D251" s="40" t="s">
        <v>391</v>
      </c>
      <c r="E251" s="28"/>
      <c r="F251" s="30"/>
      <c r="G251" s="31"/>
      <c r="H251" s="31"/>
      <c r="I251" s="2"/>
    </row>
    <row r="252" spans="1:9" s="3" customFormat="1" outlineLevel="2">
      <c r="A252" s="48" t="s">
        <v>188</v>
      </c>
      <c r="B252" s="10"/>
      <c r="C252" s="527"/>
      <c r="D252" s="120" t="s">
        <v>396</v>
      </c>
      <c r="E252" s="79" t="s">
        <v>50</v>
      </c>
      <c r="F252" s="118">
        <v>8</v>
      </c>
      <c r="G252" s="115"/>
      <c r="H252" s="63">
        <f t="shared" ref="H252:H255" si="1">$F252*G252</f>
        <v>0</v>
      </c>
      <c r="I252" s="2"/>
    </row>
    <row r="253" spans="1:9" s="3" customFormat="1" outlineLevel="2">
      <c r="A253" s="48" t="s">
        <v>188</v>
      </c>
      <c r="B253" s="10"/>
      <c r="C253" s="527"/>
      <c r="D253" s="120" t="s">
        <v>392</v>
      </c>
      <c r="E253" s="79" t="s">
        <v>50</v>
      </c>
      <c r="F253" s="118">
        <v>15</v>
      </c>
      <c r="G253" s="115"/>
      <c r="H253" s="63">
        <f t="shared" si="1"/>
        <v>0</v>
      </c>
      <c r="I253" s="2"/>
    </row>
    <row r="254" spans="1:9" s="3" customFormat="1" outlineLevel="2">
      <c r="A254" s="48" t="s">
        <v>188</v>
      </c>
      <c r="B254" s="10"/>
      <c r="C254" s="527"/>
      <c r="D254" s="120" t="s">
        <v>393</v>
      </c>
      <c r="E254" s="79" t="s">
        <v>50</v>
      </c>
      <c r="F254" s="118">
        <v>25</v>
      </c>
      <c r="G254" s="115"/>
      <c r="H254" s="63">
        <f t="shared" si="1"/>
        <v>0</v>
      </c>
      <c r="I254" s="2"/>
    </row>
    <row r="255" spans="1:9" s="3" customFormat="1" outlineLevel="2">
      <c r="A255" s="48" t="s">
        <v>188</v>
      </c>
      <c r="B255" s="10"/>
      <c r="C255" s="527"/>
      <c r="D255" s="120" t="s">
        <v>394</v>
      </c>
      <c r="E255" s="79" t="s">
        <v>50</v>
      </c>
      <c r="F255" s="118">
        <v>10</v>
      </c>
      <c r="G255" s="115"/>
      <c r="H255" s="63">
        <f t="shared" si="1"/>
        <v>0</v>
      </c>
      <c r="I255" s="2"/>
    </row>
    <row r="256" spans="1:9" s="3" customFormat="1" outlineLevel="2">
      <c r="A256" s="48" t="s">
        <v>188</v>
      </c>
      <c r="B256" s="10"/>
      <c r="C256" s="523"/>
      <c r="D256" s="29"/>
      <c r="E256" s="28"/>
      <c r="F256" s="30"/>
      <c r="G256" s="31"/>
      <c r="H256" s="31"/>
      <c r="I256" s="2"/>
    </row>
    <row r="257" spans="1:9" s="3" customFormat="1" outlineLevel="2">
      <c r="A257" s="48" t="s">
        <v>188</v>
      </c>
      <c r="B257" s="10" t="s">
        <v>1024</v>
      </c>
      <c r="C257" s="388"/>
      <c r="D257" s="14" t="s">
        <v>121</v>
      </c>
      <c r="E257" s="10"/>
      <c r="F257" s="12"/>
      <c r="G257" s="13"/>
      <c r="H257" s="13"/>
      <c r="I257" s="2"/>
    </row>
    <row r="258" spans="1:9" s="3" customFormat="1" ht="90" outlineLevel="2">
      <c r="A258" s="48" t="s">
        <v>188</v>
      </c>
      <c r="B258" s="10"/>
      <c r="C258" s="388"/>
      <c r="D258" s="190" t="s">
        <v>336</v>
      </c>
      <c r="E258" s="10"/>
      <c r="F258" s="12"/>
      <c r="G258" s="13"/>
      <c r="H258" s="13"/>
      <c r="I258" s="2"/>
    </row>
    <row r="259" spans="1:9" s="3" customFormat="1" ht="26.25" outlineLevel="2">
      <c r="A259" s="48" t="s">
        <v>188</v>
      </c>
      <c r="B259" s="10"/>
      <c r="C259" s="388"/>
      <c r="D259" s="11" t="s">
        <v>119</v>
      </c>
      <c r="E259" s="10"/>
      <c r="F259" s="12"/>
      <c r="G259" s="13"/>
      <c r="H259" s="13"/>
      <c r="I259" s="2"/>
    </row>
    <row r="260" spans="1:9" s="3" customFormat="1" ht="39" outlineLevel="2">
      <c r="A260" s="48" t="s">
        <v>188</v>
      </c>
      <c r="B260" s="10"/>
      <c r="C260" s="522"/>
      <c r="D260" s="25" t="s">
        <v>120</v>
      </c>
      <c r="E260" s="24"/>
      <c r="F260" s="26"/>
      <c r="G260" s="27"/>
      <c r="H260" s="27"/>
      <c r="I260" s="2"/>
    </row>
    <row r="261" spans="1:9" s="3" customFormat="1" outlineLevel="2">
      <c r="A261" s="48" t="s">
        <v>188</v>
      </c>
      <c r="B261" s="42"/>
      <c r="C261" s="524"/>
      <c r="D261" s="86" t="s">
        <v>210</v>
      </c>
      <c r="E261" s="87" t="s">
        <v>50</v>
      </c>
      <c r="F261" s="204">
        <v>125</v>
      </c>
      <c r="G261" s="113"/>
      <c r="H261" s="63">
        <f t="shared" ref="H261:H262" si="2">$F261*G261</f>
        <v>0</v>
      </c>
      <c r="I261" s="2"/>
    </row>
    <row r="262" spans="1:9" s="3" customFormat="1" outlineLevel="2">
      <c r="A262" s="48" t="s">
        <v>188</v>
      </c>
      <c r="B262" s="42"/>
      <c r="C262" s="524"/>
      <c r="D262" s="176" t="s">
        <v>375</v>
      </c>
      <c r="E262" s="141" t="s">
        <v>50</v>
      </c>
      <c r="F262" s="177">
        <v>35</v>
      </c>
      <c r="G262" s="178"/>
      <c r="H262" s="63">
        <f t="shared" si="2"/>
        <v>0</v>
      </c>
      <c r="I262" s="2"/>
    </row>
    <row r="263" spans="1:9" s="3" customFormat="1" outlineLevel="2">
      <c r="A263" s="48" t="s">
        <v>188</v>
      </c>
      <c r="B263" s="10"/>
      <c r="C263" s="523"/>
      <c r="D263" s="29"/>
      <c r="E263" s="28"/>
      <c r="F263" s="30"/>
      <c r="G263" s="31"/>
      <c r="H263" s="31"/>
      <c r="I263" s="2"/>
    </row>
    <row r="264" spans="1:9" s="3" customFormat="1" outlineLevel="2">
      <c r="A264" s="48" t="s">
        <v>188</v>
      </c>
      <c r="B264" s="10" t="s">
        <v>1025</v>
      </c>
      <c r="C264" s="388"/>
      <c r="D264" s="14" t="s">
        <v>122</v>
      </c>
      <c r="E264" s="10"/>
      <c r="F264" s="12"/>
      <c r="G264" s="13"/>
      <c r="H264" s="13"/>
      <c r="I264" s="2"/>
    </row>
    <row r="265" spans="1:9" s="3" customFormat="1" ht="51.75" outlineLevel="2">
      <c r="A265" s="48" t="s">
        <v>188</v>
      </c>
      <c r="B265" s="10"/>
      <c r="C265" s="388"/>
      <c r="D265" s="11" t="s">
        <v>123</v>
      </c>
      <c r="E265" s="10"/>
      <c r="F265" s="12"/>
      <c r="G265" s="13"/>
      <c r="H265" s="13"/>
      <c r="I265" s="2"/>
    </row>
    <row r="266" spans="1:9" s="3" customFormat="1" outlineLevel="2">
      <c r="A266" s="48" t="s">
        <v>188</v>
      </c>
      <c r="B266" s="10"/>
      <c r="C266" s="527"/>
      <c r="D266" s="86" t="s">
        <v>327</v>
      </c>
      <c r="E266" s="87" t="s">
        <v>117</v>
      </c>
      <c r="F266" s="76">
        <v>10</v>
      </c>
      <c r="G266" s="113"/>
      <c r="H266" s="63">
        <f t="shared" ref="H266" si="3">$F266*G266</f>
        <v>0</v>
      </c>
      <c r="I266" s="2"/>
    </row>
    <row r="267" spans="1:9" s="3" customFormat="1" outlineLevel="2">
      <c r="A267" s="48" t="s">
        <v>188</v>
      </c>
      <c r="B267" s="10"/>
      <c r="C267" s="388"/>
      <c r="D267" s="41"/>
      <c r="E267" s="10"/>
      <c r="F267" s="12"/>
      <c r="G267" s="13"/>
      <c r="H267" s="13"/>
      <c r="I267" s="2"/>
    </row>
    <row r="268" spans="1:9" s="3" customFormat="1" outlineLevel="2">
      <c r="A268" s="48" t="s">
        <v>188</v>
      </c>
      <c r="B268" s="10" t="s">
        <v>1026</v>
      </c>
      <c r="C268" s="388"/>
      <c r="D268" s="49" t="s">
        <v>353</v>
      </c>
      <c r="E268" s="10"/>
      <c r="F268" s="12"/>
      <c r="G268" s="13"/>
      <c r="H268" s="13"/>
      <c r="I268" s="2"/>
    </row>
    <row r="269" spans="1:9" s="3" customFormat="1" ht="102.75" outlineLevel="2">
      <c r="A269" s="48" t="s">
        <v>188</v>
      </c>
      <c r="B269" s="10"/>
      <c r="C269" s="388"/>
      <c r="D269" s="190" t="s">
        <v>354</v>
      </c>
      <c r="E269" s="10"/>
      <c r="F269" s="12"/>
      <c r="G269" s="13"/>
      <c r="H269" s="13"/>
      <c r="I269" s="2"/>
    </row>
    <row r="270" spans="1:9" s="3" customFormat="1" outlineLevel="2">
      <c r="A270" s="48" t="s">
        <v>188</v>
      </c>
      <c r="B270" s="10"/>
      <c r="C270" s="527"/>
      <c r="D270" s="86" t="s">
        <v>291</v>
      </c>
      <c r="E270" s="87" t="s">
        <v>50</v>
      </c>
      <c r="F270" s="76">
        <v>28</v>
      </c>
      <c r="G270" s="113"/>
      <c r="H270" s="63">
        <f t="shared" ref="H270" si="4">$F270*G270</f>
        <v>0</v>
      </c>
      <c r="I270" s="2"/>
    </row>
    <row r="271" spans="1:9" s="3" customFormat="1" outlineLevel="2">
      <c r="A271" s="48" t="s">
        <v>188</v>
      </c>
      <c r="B271" s="10"/>
      <c r="C271" s="388"/>
      <c r="D271" s="41"/>
      <c r="E271" s="10"/>
      <c r="F271" s="12"/>
      <c r="G271" s="13"/>
      <c r="H271" s="13"/>
      <c r="I271" s="2"/>
    </row>
    <row r="272" spans="1:9" s="3" customFormat="1" outlineLevel="2">
      <c r="A272" s="48" t="s">
        <v>188</v>
      </c>
      <c r="B272" s="10" t="s">
        <v>1027</v>
      </c>
      <c r="C272" s="388"/>
      <c r="D272" s="49" t="s">
        <v>275</v>
      </c>
      <c r="E272" s="10"/>
      <c r="F272" s="12"/>
      <c r="G272" s="13"/>
      <c r="H272" s="13"/>
      <c r="I272" s="2"/>
    </row>
    <row r="273" spans="1:9" s="3" customFormat="1" ht="102.75" outlineLevel="2">
      <c r="A273" s="48" t="s">
        <v>188</v>
      </c>
      <c r="B273" s="10"/>
      <c r="C273" s="388"/>
      <c r="D273" s="190" t="s">
        <v>355</v>
      </c>
      <c r="E273" s="10"/>
      <c r="F273" s="12"/>
      <c r="G273" s="13"/>
      <c r="H273" s="13"/>
      <c r="I273" s="2"/>
    </row>
    <row r="274" spans="1:9" s="3" customFormat="1" outlineLevel="2">
      <c r="A274" s="48" t="s">
        <v>188</v>
      </c>
      <c r="B274" s="10"/>
      <c r="C274" s="388"/>
      <c r="D274" s="190" t="s">
        <v>356</v>
      </c>
      <c r="E274" s="10"/>
      <c r="F274" s="12"/>
      <c r="G274" s="13"/>
      <c r="H274" s="13"/>
      <c r="I274" s="2"/>
    </row>
    <row r="275" spans="1:9" s="3" customFormat="1" ht="64.5" outlineLevel="2">
      <c r="A275" s="48" t="s">
        <v>188</v>
      </c>
      <c r="B275" s="10"/>
      <c r="C275" s="388"/>
      <c r="D275" s="190" t="s">
        <v>357</v>
      </c>
      <c r="E275" s="10"/>
      <c r="F275" s="12"/>
      <c r="G275" s="13"/>
      <c r="H275" s="13"/>
      <c r="I275" s="2"/>
    </row>
    <row r="276" spans="1:9" s="3" customFormat="1" ht="26.25" outlineLevel="2">
      <c r="A276" s="48" t="s">
        <v>188</v>
      </c>
      <c r="B276" s="10"/>
      <c r="C276" s="388"/>
      <c r="D276" s="190" t="s">
        <v>358</v>
      </c>
      <c r="E276" s="10"/>
      <c r="F276" s="12"/>
      <c r="G276" s="13"/>
      <c r="H276" s="13"/>
      <c r="I276" s="2"/>
    </row>
    <row r="277" spans="1:9" s="3" customFormat="1" ht="77.25" outlineLevel="2">
      <c r="A277" s="48" t="s">
        <v>188</v>
      </c>
      <c r="B277" s="10"/>
      <c r="C277" s="388"/>
      <c r="D277" s="190" t="s">
        <v>359</v>
      </c>
      <c r="E277" s="10"/>
      <c r="F277" s="12"/>
      <c r="G277" s="13"/>
      <c r="H277" s="13"/>
      <c r="I277" s="2"/>
    </row>
    <row r="278" spans="1:9" s="3" customFormat="1" ht="26.25" outlineLevel="2">
      <c r="A278" s="48" t="s">
        <v>188</v>
      </c>
      <c r="B278" s="10"/>
      <c r="C278" s="388"/>
      <c r="D278" s="190" t="s">
        <v>360</v>
      </c>
      <c r="E278" s="10"/>
      <c r="F278" s="12"/>
      <c r="G278" s="13"/>
      <c r="H278" s="13"/>
      <c r="I278" s="2"/>
    </row>
    <row r="279" spans="1:9" s="3" customFormat="1" ht="26.25" outlineLevel="2">
      <c r="A279" s="48" t="s">
        <v>188</v>
      </c>
      <c r="B279" s="10"/>
      <c r="C279" s="388"/>
      <c r="D279" s="190" t="s">
        <v>361</v>
      </c>
      <c r="E279" s="10"/>
      <c r="F279" s="12"/>
      <c r="G279" s="13"/>
      <c r="H279" s="13"/>
      <c r="I279" s="2"/>
    </row>
    <row r="280" spans="1:9" s="3" customFormat="1" ht="26.25" outlineLevel="2">
      <c r="A280" s="48" t="s">
        <v>188</v>
      </c>
      <c r="B280" s="10"/>
      <c r="C280" s="388"/>
      <c r="D280" s="190" t="s">
        <v>362</v>
      </c>
      <c r="E280" s="10"/>
      <c r="F280" s="12"/>
      <c r="G280" s="13"/>
      <c r="H280" s="13"/>
      <c r="I280" s="2"/>
    </row>
    <row r="281" spans="1:9" s="3" customFormat="1" outlineLevel="2">
      <c r="A281" s="48" t="s">
        <v>188</v>
      </c>
      <c r="B281" s="10"/>
      <c r="C281" s="527"/>
      <c r="D281" s="86" t="s">
        <v>291</v>
      </c>
      <c r="E281" s="87" t="s">
        <v>50</v>
      </c>
      <c r="F281" s="76">
        <v>28</v>
      </c>
      <c r="G281" s="113"/>
      <c r="H281" s="63">
        <f t="shared" ref="H281" si="5">$F281*G281</f>
        <v>0</v>
      </c>
      <c r="I281" s="2"/>
    </row>
    <row r="282" spans="1:9" s="3" customFormat="1" outlineLevel="2">
      <c r="A282" s="48" t="s">
        <v>188</v>
      </c>
      <c r="B282" s="10"/>
      <c r="C282" s="388"/>
      <c r="D282" s="41"/>
      <c r="E282" s="10"/>
      <c r="F282" s="12"/>
      <c r="G282" s="13"/>
      <c r="H282" s="13"/>
      <c r="I282" s="2"/>
    </row>
    <row r="283" spans="1:9" s="3" customFormat="1" outlineLevel="2">
      <c r="A283" s="48" t="s">
        <v>188</v>
      </c>
      <c r="B283" s="10" t="s">
        <v>1028</v>
      </c>
      <c r="C283" s="388"/>
      <c r="D283" s="57" t="s">
        <v>201</v>
      </c>
      <c r="E283" s="10"/>
      <c r="F283" s="12"/>
      <c r="G283" s="13"/>
      <c r="H283" s="13"/>
      <c r="I283" s="2"/>
    </row>
    <row r="284" spans="1:9" s="3" customFormat="1" ht="268.5" outlineLevel="2">
      <c r="A284" s="48" t="s">
        <v>188</v>
      </c>
      <c r="B284" s="10"/>
      <c r="C284" s="388"/>
      <c r="D284" s="11" t="s">
        <v>248</v>
      </c>
      <c r="E284" s="10"/>
      <c r="F284" s="12"/>
      <c r="G284" s="13"/>
      <c r="H284" s="13"/>
      <c r="I284" s="2"/>
    </row>
    <row r="285" spans="1:9" s="3" customFormat="1" outlineLevel="2">
      <c r="A285" s="48" t="s">
        <v>188</v>
      </c>
      <c r="B285" s="10"/>
      <c r="C285" s="527"/>
      <c r="D285" s="86" t="s">
        <v>376</v>
      </c>
      <c r="E285" s="87" t="s">
        <v>50</v>
      </c>
      <c r="F285" s="76">
        <v>12</v>
      </c>
      <c r="G285" s="113"/>
      <c r="H285" s="90"/>
      <c r="I285" s="2"/>
    </row>
    <row r="286" spans="1:9" s="3" customFormat="1" outlineLevel="2">
      <c r="A286" s="48" t="s">
        <v>188</v>
      </c>
      <c r="B286" s="10"/>
      <c r="C286" s="527"/>
      <c r="D286" s="86" t="s">
        <v>249</v>
      </c>
      <c r="E286" s="87" t="s">
        <v>50</v>
      </c>
      <c r="F286" s="76">
        <v>312</v>
      </c>
      <c r="G286" s="113"/>
      <c r="H286" s="90"/>
      <c r="I286" s="2"/>
    </row>
    <row r="287" spans="1:9" s="3" customFormat="1" outlineLevel="2">
      <c r="A287" s="48" t="s">
        <v>188</v>
      </c>
      <c r="B287" s="10"/>
      <c r="C287" s="527"/>
      <c r="D287" s="86" t="s">
        <v>264</v>
      </c>
      <c r="E287" s="87" t="s">
        <v>50</v>
      </c>
      <c r="F287" s="76">
        <v>25</v>
      </c>
      <c r="G287" s="113"/>
      <c r="H287" s="90"/>
      <c r="I287" s="2"/>
    </row>
    <row r="288" spans="1:9" s="3" customFormat="1" outlineLevel="2">
      <c r="A288" s="48" t="s">
        <v>188</v>
      </c>
      <c r="B288" s="10"/>
      <c r="C288" s="388"/>
      <c r="D288" s="41"/>
      <c r="E288" s="10"/>
      <c r="F288" s="12"/>
      <c r="G288" s="13"/>
      <c r="H288" s="13"/>
      <c r="I288" s="2"/>
    </row>
    <row r="289" spans="1:9" s="3" customFormat="1" outlineLevel="2">
      <c r="A289" s="48" t="s">
        <v>188</v>
      </c>
      <c r="B289" s="10" t="s">
        <v>1029</v>
      </c>
      <c r="C289" s="388"/>
      <c r="D289" s="57" t="s">
        <v>201</v>
      </c>
      <c r="E289" s="28"/>
      <c r="F289" s="30"/>
      <c r="G289" s="31"/>
      <c r="H289" s="31"/>
      <c r="I289" s="2"/>
    </row>
    <row r="290" spans="1:9" s="3" customFormat="1" outlineLevel="2">
      <c r="A290" s="48" t="s">
        <v>188</v>
      </c>
      <c r="B290" s="10"/>
      <c r="C290" s="388"/>
      <c r="D290" s="14" t="s">
        <v>395</v>
      </c>
      <c r="E290" s="28"/>
      <c r="F290" s="30"/>
      <c r="G290" s="31"/>
      <c r="H290" s="31"/>
      <c r="I290" s="2"/>
    </row>
    <row r="291" spans="1:9" s="3" customFormat="1" ht="39" outlineLevel="2">
      <c r="A291" s="48" t="s">
        <v>188</v>
      </c>
      <c r="B291" s="10"/>
      <c r="C291" s="523"/>
      <c r="D291" s="40" t="s">
        <v>391</v>
      </c>
      <c r="E291" s="28"/>
      <c r="F291" s="30"/>
      <c r="G291" s="31"/>
      <c r="H291" s="31"/>
      <c r="I291" s="2"/>
    </row>
    <row r="292" spans="1:9" s="3" customFormat="1" outlineLevel="2">
      <c r="A292" s="48" t="s">
        <v>188</v>
      </c>
      <c r="B292" s="10"/>
      <c r="C292" s="527"/>
      <c r="D292" s="120" t="s">
        <v>393</v>
      </c>
      <c r="E292" s="79" t="s">
        <v>50</v>
      </c>
      <c r="F292" s="118">
        <v>125</v>
      </c>
      <c r="G292" s="115"/>
      <c r="H292" s="90"/>
      <c r="I292" s="2"/>
    </row>
    <row r="293" spans="1:9" s="3" customFormat="1" outlineLevel="2">
      <c r="A293" s="48" t="s">
        <v>188</v>
      </c>
      <c r="B293" s="10"/>
      <c r="C293" s="388"/>
      <c r="D293" s="41"/>
      <c r="E293" s="10"/>
      <c r="F293" s="12"/>
      <c r="G293" s="13"/>
      <c r="H293" s="13"/>
      <c r="I293" s="2"/>
    </row>
    <row r="294" spans="1:9" ht="15" customHeight="1" outlineLevel="1">
      <c r="A294" s="48" t="s">
        <v>188</v>
      </c>
      <c r="B294" s="125" t="str">
        <f>B199</f>
        <v>A.5.</v>
      </c>
      <c r="C294" s="521"/>
      <c r="D294" s="131" t="str">
        <f>D199</f>
        <v>ZIDARSKI RADOVI</v>
      </c>
      <c r="E294" s="622" t="s">
        <v>9</v>
      </c>
      <c r="F294" s="623"/>
      <c r="G294" s="132"/>
      <c r="H294" s="133">
        <f>SUM(H200:H284)</f>
        <v>0</v>
      </c>
    </row>
    <row r="295" spans="1:9" outlineLevel="1">
      <c r="B295" s="32"/>
      <c r="C295" s="525"/>
      <c r="D295" s="122"/>
      <c r="E295" s="32"/>
      <c r="F295" s="33"/>
      <c r="G295" s="34"/>
      <c r="H295" s="34"/>
    </row>
    <row r="296" spans="1:9" outlineLevel="1">
      <c r="A296" s="48" t="s">
        <v>189</v>
      </c>
      <c r="B296" s="125" t="s">
        <v>1030</v>
      </c>
      <c r="C296" s="521"/>
      <c r="D296" s="126" t="s">
        <v>23</v>
      </c>
      <c r="E296" s="127"/>
      <c r="F296" s="128"/>
      <c r="G296" s="129"/>
      <c r="H296" s="130"/>
    </row>
    <row r="297" spans="1:9" outlineLevel="2">
      <c r="A297" s="48" t="s">
        <v>189</v>
      </c>
      <c r="B297" s="28"/>
      <c r="C297" s="523"/>
      <c r="D297" s="29"/>
      <c r="E297" s="28"/>
      <c r="F297" s="30"/>
      <c r="G297" s="31"/>
      <c r="H297" s="31"/>
    </row>
    <row r="298" spans="1:9" s="3" customFormat="1" outlineLevel="2">
      <c r="A298" s="48" t="s">
        <v>189</v>
      </c>
      <c r="B298" s="10" t="s">
        <v>1031</v>
      </c>
      <c r="C298" s="388"/>
      <c r="D298" s="14" t="s">
        <v>124</v>
      </c>
      <c r="E298" s="10"/>
      <c r="F298" s="12"/>
      <c r="G298" s="13"/>
      <c r="H298" s="13"/>
      <c r="I298" s="2"/>
    </row>
    <row r="299" spans="1:9" s="3" customFormat="1" ht="90" outlineLevel="2">
      <c r="A299" s="48" t="s">
        <v>189</v>
      </c>
      <c r="B299" s="10"/>
      <c r="C299" s="388"/>
      <c r="D299" s="148" t="s">
        <v>324</v>
      </c>
      <c r="E299" s="10"/>
      <c r="F299" s="12"/>
      <c r="G299" s="13"/>
      <c r="H299" s="13"/>
      <c r="I299" s="2"/>
    </row>
    <row r="300" spans="1:9" s="3" customFormat="1" outlineLevel="2">
      <c r="A300" s="48" t="s">
        <v>189</v>
      </c>
      <c r="B300" s="10"/>
      <c r="C300" s="527"/>
      <c r="D300" s="114" t="s">
        <v>325</v>
      </c>
      <c r="E300" s="87" t="s">
        <v>50</v>
      </c>
      <c r="F300" s="88">
        <v>465</v>
      </c>
      <c r="G300" s="113"/>
      <c r="H300" s="63">
        <f t="shared" ref="H300" si="6">$F300*G300</f>
        <v>0</v>
      </c>
      <c r="I300" s="2"/>
    </row>
    <row r="301" spans="1:9" s="3" customFormat="1" outlineLevel="2">
      <c r="A301" s="48" t="s">
        <v>189</v>
      </c>
      <c r="B301" s="10"/>
      <c r="C301" s="388"/>
      <c r="D301" s="11"/>
      <c r="E301" s="10"/>
      <c r="F301" s="12"/>
      <c r="G301" s="13"/>
      <c r="H301" s="13"/>
      <c r="I301" s="2"/>
    </row>
    <row r="302" spans="1:9" s="3" customFormat="1" outlineLevel="2">
      <c r="A302" s="48" t="s">
        <v>189</v>
      </c>
      <c r="B302" s="10" t="s">
        <v>1032</v>
      </c>
      <c r="C302" s="388"/>
      <c r="D302" s="14" t="s">
        <v>125</v>
      </c>
      <c r="E302" s="10"/>
      <c r="F302" s="12"/>
      <c r="G302" s="13"/>
      <c r="H302" s="13"/>
      <c r="I302" s="2"/>
    </row>
    <row r="303" spans="1:9" s="3" customFormat="1" ht="90" outlineLevel="2">
      <c r="A303" s="48" t="s">
        <v>189</v>
      </c>
      <c r="B303" s="10"/>
      <c r="C303" s="388"/>
      <c r="D303" s="11" t="s">
        <v>127</v>
      </c>
      <c r="E303" s="10"/>
      <c r="F303" s="12"/>
      <c r="G303" s="13"/>
      <c r="H303" s="13"/>
      <c r="I303" s="2"/>
    </row>
    <row r="304" spans="1:9" s="3" customFormat="1" ht="26.25" outlineLevel="2">
      <c r="A304" s="48" t="s">
        <v>189</v>
      </c>
      <c r="B304" s="10"/>
      <c r="C304" s="522"/>
      <c r="D304" s="25" t="s">
        <v>126</v>
      </c>
      <c r="E304" s="24"/>
      <c r="F304" s="26"/>
      <c r="G304" s="27"/>
      <c r="H304" s="27"/>
      <c r="I304" s="2"/>
    </row>
    <row r="305" spans="1:9" s="3" customFormat="1" outlineLevel="2">
      <c r="A305" s="48" t="s">
        <v>189</v>
      </c>
      <c r="B305" s="42"/>
      <c r="C305" s="524"/>
      <c r="D305" s="114" t="s">
        <v>128</v>
      </c>
      <c r="E305" s="87" t="s">
        <v>50</v>
      </c>
      <c r="F305" s="88">
        <v>440</v>
      </c>
      <c r="G305" s="113"/>
      <c r="H305" s="63">
        <f t="shared" ref="H305:H307" si="7">$F305*G305</f>
        <v>0</v>
      </c>
      <c r="I305" s="2"/>
    </row>
    <row r="306" spans="1:9" s="3" customFormat="1" outlineLevel="2">
      <c r="A306" s="48" t="s">
        <v>189</v>
      </c>
      <c r="B306" s="42"/>
      <c r="C306" s="524"/>
      <c r="D306" s="114" t="s">
        <v>377</v>
      </c>
      <c r="E306" s="87" t="s">
        <v>50</v>
      </c>
      <c r="F306" s="88">
        <v>22</v>
      </c>
      <c r="G306" s="113"/>
      <c r="H306" s="63">
        <f t="shared" si="7"/>
        <v>0</v>
      </c>
      <c r="I306" s="2"/>
    </row>
    <row r="307" spans="1:9" s="3" customFormat="1" outlineLevel="2">
      <c r="A307" s="48" t="s">
        <v>189</v>
      </c>
      <c r="B307" s="42"/>
      <c r="C307" s="524"/>
      <c r="D307" s="114" t="s">
        <v>129</v>
      </c>
      <c r="E307" s="87" t="s">
        <v>50</v>
      </c>
      <c r="F307" s="88">
        <v>60</v>
      </c>
      <c r="G307" s="113"/>
      <c r="H307" s="63">
        <f t="shared" si="7"/>
        <v>0</v>
      </c>
      <c r="I307" s="2"/>
    </row>
    <row r="308" spans="1:9" s="3" customFormat="1" outlineLevel="2">
      <c r="A308" s="48" t="s">
        <v>189</v>
      </c>
      <c r="B308" s="10"/>
      <c r="C308" s="523"/>
      <c r="D308" s="29"/>
      <c r="E308" s="28"/>
      <c r="F308" s="30"/>
      <c r="G308" s="31"/>
      <c r="H308" s="31"/>
      <c r="I308" s="2"/>
    </row>
    <row r="309" spans="1:9" s="3" customFormat="1" outlineLevel="2">
      <c r="A309" s="48" t="s">
        <v>189</v>
      </c>
      <c r="B309" s="10" t="s">
        <v>1033</v>
      </c>
      <c r="C309" s="388"/>
      <c r="D309" s="14" t="s">
        <v>131</v>
      </c>
      <c r="E309" s="10"/>
      <c r="F309" s="12"/>
      <c r="G309" s="13"/>
      <c r="H309" s="13"/>
      <c r="I309" s="2"/>
    </row>
    <row r="310" spans="1:9" s="3" customFormat="1" ht="26.25" outlineLevel="2">
      <c r="A310" s="48" t="s">
        <v>189</v>
      </c>
      <c r="B310" s="10"/>
      <c r="C310" s="522"/>
      <c r="D310" s="25" t="s">
        <v>130</v>
      </c>
      <c r="E310" s="24"/>
      <c r="F310" s="26"/>
      <c r="G310" s="27"/>
      <c r="H310" s="27"/>
      <c r="I310" s="2"/>
    </row>
    <row r="311" spans="1:9" s="3" customFormat="1" outlineLevel="2">
      <c r="A311" s="48" t="s">
        <v>189</v>
      </c>
      <c r="B311" s="42"/>
      <c r="C311" s="524"/>
      <c r="D311" s="114" t="s">
        <v>132</v>
      </c>
      <c r="E311" s="87" t="s">
        <v>50</v>
      </c>
      <c r="F311" s="88">
        <v>462</v>
      </c>
      <c r="G311" s="113"/>
      <c r="H311" s="63">
        <f t="shared" ref="H311" si="8">$F311*G311</f>
        <v>0</v>
      </c>
      <c r="I311" s="2"/>
    </row>
    <row r="312" spans="1:9" s="3" customFormat="1" outlineLevel="2">
      <c r="A312" s="48" t="s">
        <v>189</v>
      </c>
      <c r="B312" s="10"/>
      <c r="C312" s="523"/>
      <c r="D312" s="29"/>
      <c r="E312" s="28"/>
      <c r="F312" s="30"/>
      <c r="G312" s="31"/>
      <c r="H312" s="31"/>
      <c r="I312" s="2"/>
    </row>
    <row r="313" spans="1:9" s="3" customFormat="1" outlineLevel="2">
      <c r="A313" s="48" t="s">
        <v>189</v>
      </c>
      <c r="B313" s="10" t="s">
        <v>1034</v>
      </c>
      <c r="C313" s="388"/>
      <c r="D313" s="14" t="s">
        <v>136</v>
      </c>
      <c r="E313" s="10"/>
      <c r="F313" s="12"/>
      <c r="G313" s="13"/>
      <c r="H313" s="13"/>
      <c r="I313" s="2"/>
    </row>
    <row r="314" spans="1:9" s="3" customFormat="1" ht="51.75" outlineLevel="2">
      <c r="A314" s="48" t="s">
        <v>189</v>
      </c>
      <c r="B314" s="10"/>
      <c r="C314" s="522"/>
      <c r="D314" s="25" t="s">
        <v>133</v>
      </c>
      <c r="E314" s="24"/>
      <c r="F314" s="26"/>
      <c r="G314" s="27"/>
      <c r="H314" s="27"/>
      <c r="I314" s="2"/>
    </row>
    <row r="315" spans="1:9" s="3" customFormat="1" outlineLevel="2">
      <c r="A315" s="48" t="s">
        <v>189</v>
      </c>
      <c r="B315" s="42"/>
      <c r="C315" s="524"/>
      <c r="D315" s="86" t="s">
        <v>134</v>
      </c>
      <c r="E315" s="87" t="s">
        <v>50</v>
      </c>
      <c r="F315" s="88">
        <v>462</v>
      </c>
      <c r="G315" s="113"/>
      <c r="H315" s="63">
        <f t="shared" ref="H315:H316" si="9">$F315*G315</f>
        <v>0</v>
      </c>
      <c r="I315" s="2"/>
    </row>
    <row r="316" spans="1:9" s="3" customFormat="1" outlineLevel="2">
      <c r="A316" s="48" t="s">
        <v>189</v>
      </c>
      <c r="B316" s="42"/>
      <c r="C316" s="524"/>
      <c r="D316" s="86" t="s">
        <v>135</v>
      </c>
      <c r="E316" s="87" t="s">
        <v>50</v>
      </c>
      <c r="F316" s="88">
        <v>462</v>
      </c>
      <c r="G316" s="113"/>
      <c r="H316" s="63">
        <f t="shared" si="9"/>
        <v>0</v>
      </c>
      <c r="I316" s="2"/>
    </row>
    <row r="317" spans="1:9" s="3" customFormat="1" outlineLevel="2">
      <c r="A317" s="48" t="s">
        <v>189</v>
      </c>
      <c r="B317" s="10"/>
      <c r="C317" s="523"/>
      <c r="D317" s="29"/>
      <c r="E317" s="28"/>
      <c r="F317" s="30"/>
      <c r="G317" s="31"/>
      <c r="H317" s="31"/>
      <c r="I317" s="2"/>
    </row>
    <row r="318" spans="1:9" s="3" customFormat="1" outlineLevel="2">
      <c r="A318" s="48" t="s">
        <v>189</v>
      </c>
      <c r="B318" s="10" t="s">
        <v>1035</v>
      </c>
      <c r="C318" s="388"/>
      <c r="D318" s="14" t="s">
        <v>137</v>
      </c>
      <c r="E318" s="10"/>
      <c r="F318" s="12"/>
      <c r="G318" s="13"/>
      <c r="H318" s="13"/>
      <c r="I318" s="2"/>
    </row>
    <row r="319" spans="1:9" s="3" customFormat="1" ht="153.75" outlineLevel="2">
      <c r="A319" s="48" t="s">
        <v>189</v>
      </c>
      <c r="B319" s="10"/>
      <c r="C319" s="388"/>
      <c r="D319" s="148" t="s">
        <v>328</v>
      </c>
      <c r="E319" s="10"/>
      <c r="F319" s="12"/>
      <c r="G319" s="13"/>
      <c r="H319" s="13"/>
      <c r="I319" s="2"/>
    </row>
    <row r="320" spans="1:9" s="3" customFormat="1" outlineLevel="2">
      <c r="A320" s="48" t="s">
        <v>189</v>
      </c>
      <c r="B320" s="42"/>
      <c r="C320" s="524"/>
      <c r="D320" s="114" t="s">
        <v>138</v>
      </c>
      <c r="E320" s="87" t="s">
        <v>50</v>
      </c>
      <c r="F320" s="88">
        <v>522</v>
      </c>
      <c r="G320" s="113"/>
      <c r="H320" s="63">
        <f t="shared" ref="H320" si="10">$F320*G320</f>
        <v>0</v>
      </c>
      <c r="I320" s="2"/>
    </row>
    <row r="321" spans="1:9" s="3" customFormat="1" outlineLevel="2">
      <c r="A321" s="48" t="s">
        <v>189</v>
      </c>
      <c r="B321" s="10"/>
      <c r="C321" s="523"/>
      <c r="D321" s="29"/>
      <c r="E321" s="28"/>
      <c r="F321" s="30"/>
      <c r="G321" s="31"/>
      <c r="H321" s="31"/>
      <c r="I321" s="2"/>
    </row>
    <row r="322" spans="1:9" s="3" customFormat="1" outlineLevel="2">
      <c r="A322" s="48" t="s">
        <v>189</v>
      </c>
      <c r="B322" s="10" t="s">
        <v>1036</v>
      </c>
      <c r="C322" s="388"/>
      <c r="D322" s="14" t="s">
        <v>140</v>
      </c>
      <c r="E322" s="10"/>
      <c r="F322" s="12"/>
      <c r="G322" s="13"/>
      <c r="H322" s="13"/>
      <c r="I322" s="2"/>
    </row>
    <row r="323" spans="1:9" s="3" customFormat="1" ht="77.25" outlineLevel="2">
      <c r="A323" s="48" t="s">
        <v>189</v>
      </c>
      <c r="B323" s="10"/>
      <c r="C323" s="522"/>
      <c r="D323" s="25" t="s">
        <v>139</v>
      </c>
      <c r="E323" s="24"/>
      <c r="F323" s="26"/>
      <c r="G323" s="27"/>
      <c r="H323" s="27"/>
      <c r="I323" s="2"/>
    </row>
    <row r="324" spans="1:9" s="3" customFormat="1" outlineLevel="2">
      <c r="A324" s="48" t="s">
        <v>189</v>
      </c>
      <c r="B324" s="42"/>
      <c r="C324" s="524"/>
      <c r="D324" s="114" t="s">
        <v>141</v>
      </c>
      <c r="E324" s="87" t="s">
        <v>117</v>
      </c>
      <c r="F324" s="88">
        <v>260</v>
      </c>
      <c r="G324" s="113"/>
      <c r="H324" s="63">
        <f t="shared" ref="H324" si="11">$F324*G324</f>
        <v>0</v>
      </c>
      <c r="I324" s="2"/>
    </row>
    <row r="325" spans="1:9" s="3" customFormat="1" outlineLevel="2">
      <c r="A325" s="48" t="s">
        <v>189</v>
      </c>
      <c r="B325" s="10"/>
      <c r="C325" s="523"/>
      <c r="D325" s="29"/>
      <c r="E325" s="28"/>
      <c r="F325" s="30"/>
      <c r="G325" s="31"/>
      <c r="H325" s="31"/>
      <c r="I325" s="2"/>
    </row>
    <row r="326" spans="1:9" s="3" customFormat="1" outlineLevel="2">
      <c r="A326" s="48" t="s">
        <v>189</v>
      </c>
      <c r="B326" s="10" t="s">
        <v>1037</v>
      </c>
      <c r="C326" s="388"/>
      <c r="D326" s="14" t="s">
        <v>329</v>
      </c>
      <c r="E326" s="28"/>
      <c r="F326" s="30"/>
      <c r="G326" s="31"/>
      <c r="H326" s="31"/>
      <c r="I326" s="2"/>
    </row>
    <row r="327" spans="1:9" s="3" customFormat="1" ht="39" outlineLevel="2">
      <c r="A327" s="48" t="s">
        <v>189</v>
      </c>
      <c r="B327" s="10"/>
      <c r="C327" s="523"/>
      <c r="D327" s="29" t="s">
        <v>330</v>
      </c>
      <c r="E327" s="28"/>
      <c r="F327" s="30"/>
      <c r="G327" s="31"/>
      <c r="H327" s="31"/>
      <c r="I327" s="2"/>
    </row>
    <row r="328" spans="1:9" s="3" customFormat="1" outlineLevel="2">
      <c r="A328" s="48" t="s">
        <v>189</v>
      </c>
      <c r="B328" s="10"/>
      <c r="C328" s="527"/>
      <c r="D328" s="114"/>
      <c r="E328" s="87" t="s">
        <v>50</v>
      </c>
      <c r="F328" s="88">
        <v>462</v>
      </c>
      <c r="G328" s="113"/>
      <c r="H328" s="63">
        <f t="shared" ref="H328" si="12">$F328*G328</f>
        <v>0</v>
      </c>
      <c r="I328" s="2"/>
    </row>
    <row r="329" spans="1:9" s="3" customFormat="1" outlineLevel="2">
      <c r="A329" s="48" t="s">
        <v>189</v>
      </c>
      <c r="B329" s="10"/>
      <c r="C329" s="523"/>
      <c r="D329" s="29"/>
      <c r="E329" s="28"/>
      <c r="F329" s="30"/>
      <c r="G329" s="31"/>
      <c r="H329" s="31"/>
      <c r="I329" s="2"/>
    </row>
    <row r="330" spans="1:9" s="3" customFormat="1" outlineLevel="2">
      <c r="A330" s="48" t="s">
        <v>189</v>
      </c>
      <c r="B330" s="10" t="s">
        <v>1038</v>
      </c>
      <c r="C330" s="388"/>
      <c r="D330" s="14" t="s">
        <v>143</v>
      </c>
      <c r="E330" s="10"/>
      <c r="F330" s="12"/>
      <c r="G330" s="13"/>
      <c r="H330" s="13"/>
      <c r="I330" s="2"/>
    </row>
    <row r="331" spans="1:9" s="3" customFormat="1" ht="51.75" outlineLevel="2">
      <c r="A331" s="48" t="s">
        <v>189</v>
      </c>
      <c r="B331" s="10"/>
      <c r="C331" s="522"/>
      <c r="D331" s="25" t="s">
        <v>142</v>
      </c>
      <c r="E331" s="24"/>
      <c r="F331" s="26"/>
      <c r="G331" s="27"/>
      <c r="H331" s="27"/>
      <c r="I331" s="2"/>
    </row>
    <row r="332" spans="1:9" s="3" customFormat="1" outlineLevel="2">
      <c r="A332" s="48" t="s">
        <v>189</v>
      </c>
      <c r="B332" s="42"/>
      <c r="C332" s="524"/>
      <c r="D332" s="86" t="s">
        <v>144</v>
      </c>
      <c r="E332" s="87" t="s">
        <v>40</v>
      </c>
      <c r="F332" s="88">
        <v>4</v>
      </c>
      <c r="G332" s="89"/>
      <c r="H332" s="63">
        <f t="shared" ref="H332" si="13">$F332*G332</f>
        <v>0</v>
      </c>
      <c r="I332" s="2"/>
    </row>
    <row r="333" spans="1:9" s="3" customFormat="1" outlineLevel="2">
      <c r="A333" s="48" t="s">
        <v>189</v>
      </c>
      <c r="B333" s="24"/>
      <c r="C333" s="525"/>
      <c r="D333" s="122"/>
      <c r="E333" s="32"/>
      <c r="F333" s="33"/>
      <c r="G333" s="34"/>
      <c r="H333" s="34"/>
      <c r="I333" s="2"/>
    </row>
    <row r="334" spans="1:9" s="3" customFormat="1" outlineLevel="2">
      <c r="A334" s="48" t="s">
        <v>189</v>
      </c>
      <c r="B334" s="185"/>
      <c r="C334" s="527"/>
      <c r="D334" s="122"/>
      <c r="E334" s="32"/>
      <c r="F334" s="33"/>
      <c r="G334" s="34"/>
      <c r="H334" s="124"/>
      <c r="I334" s="2"/>
    </row>
    <row r="335" spans="1:9" outlineLevel="1">
      <c r="A335" s="48" t="s">
        <v>189</v>
      </c>
      <c r="B335" s="125" t="str">
        <f>B296</f>
        <v>A.6.</v>
      </c>
      <c r="C335" s="521"/>
      <c r="D335" s="131" t="str">
        <f>D296</f>
        <v>KROVOPOKRIVAČKI RADOVI</v>
      </c>
      <c r="E335" s="621" t="s">
        <v>9</v>
      </c>
      <c r="F335" s="621"/>
      <c r="G335" s="132"/>
      <c r="H335" s="133">
        <f>SUM(H297:H334)</f>
        <v>0</v>
      </c>
    </row>
    <row r="336" spans="1:9" outlineLevel="1">
      <c r="B336" s="32"/>
      <c r="C336" s="525"/>
      <c r="D336" s="122"/>
      <c r="E336" s="32"/>
      <c r="F336" s="33"/>
      <c r="G336" s="34"/>
      <c r="H336" s="34"/>
    </row>
    <row r="337" spans="1:9" outlineLevel="1">
      <c r="A337" s="48" t="s">
        <v>190</v>
      </c>
      <c r="B337" s="125" t="s">
        <v>1039</v>
      </c>
      <c r="C337" s="521"/>
      <c r="D337" s="126" t="s">
        <v>24</v>
      </c>
      <c r="E337" s="127"/>
      <c r="F337" s="128"/>
      <c r="G337" s="129"/>
      <c r="H337" s="130"/>
    </row>
    <row r="338" spans="1:9" outlineLevel="2">
      <c r="A338" s="48" t="s">
        <v>190</v>
      </c>
      <c r="B338" s="28"/>
      <c r="C338" s="523"/>
      <c r="D338" s="29"/>
      <c r="E338" s="28"/>
      <c r="F338" s="30"/>
      <c r="G338" s="31"/>
      <c r="H338" s="31"/>
    </row>
    <row r="339" spans="1:9" s="3" customFormat="1" outlineLevel="2">
      <c r="A339" s="48" t="s">
        <v>190</v>
      </c>
      <c r="B339" s="10" t="s">
        <v>1040</v>
      </c>
      <c r="C339" s="388"/>
      <c r="D339" s="14" t="s">
        <v>178</v>
      </c>
      <c r="E339" s="10"/>
      <c r="F339" s="12"/>
      <c r="G339" s="13"/>
      <c r="H339" s="13"/>
      <c r="I339" s="2"/>
    </row>
    <row r="340" spans="1:9" s="3" customFormat="1" ht="128.25" outlineLevel="2">
      <c r="A340" s="48" t="s">
        <v>190</v>
      </c>
      <c r="B340" s="10"/>
      <c r="C340" s="522"/>
      <c r="D340" s="25" t="s">
        <v>422</v>
      </c>
      <c r="E340" s="24"/>
      <c r="F340" s="26"/>
      <c r="G340" s="27"/>
      <c r="H340" s="27"/>
      <c r="I340" s="2"/>
    </row>
    <row r="341" spans="1:9" s="3" customFormat="1" outlineLevel="2">
      <c r="A341" s="48" t="s">
        <v>190</v>
      </c>
      <c r="B341" s="42"/>
      <c r="C341" s="524"/>
      <c r="D341" s="139" t="s">
        <v>421</v>
      </c>
      <c r="E341" s="32"/>
      <c r="F341" s="33"/>
      <c r="G341" s="34"/>
      <c r="H341" s="124"/>
      <c r="I341" s="2"/>
    </row>
    <row r="342" spans="1:9" s="3" customFormat="1" outlineLevel="2">
      <c r="A342" s="48" t="s">
        <v>190</v>
      </c>
      <c r="B342" s="42"/>
      <c r="C342" s="524"/>
      <c r="D342" s="176" t="s">
        <v>420</v>
      </c>
      <c r="E342" s="141" t="s">
        <v>117</v>
      </c>
      <c r="F342" s="142">
        <v>117</v>
      </c>
      <c r="G342" s="143"/>
      <c r="H342" s="63">
        <f t="shared" ref="H342" si="14">$F342*G342</f>
        <v>0</v>
      </c>
      <c r="I342" s="2"/>
    </row>
    <row r="343" spans="1:9" s="3" customFormat="1" outlineLevel="2">
      <c r="A343" s="48" t="s">
        <v>190</v>
      </c>
      <c r="B343" s="10"/>
      <c r="C343" s="523"/>
      <c r="D343" s="29"/>
      <c r="E343" s="28"/>
      <c r="F343" s="30"/>
      <c r="G343" s="31"/>
      <c r="H343" s="31"/>
      <c r="I343" s="2"/>
    </row>
    <row r="344" spans="1:9" outlineLevel="1">
      <c r="A344" s="48" t="s">
        <v>190</v>
      </c>
      <c r="B344" s="125" t="str">
        <f>B337</f>
        <v>A.7.</v>
      </c>
      <c r="C344" s="521"/>
      <c r="D344" s="131" t="str">
        <f>D337</f>
        <v>LIMARSKI RADOVI</v>
      </c>
      <c r="E344" s="621" t="s">
        <v>9</v>
      </c>
      <c r="F344" s="621"/>
      <c r="G344" s="132"/>
      <c r="H344" s="133">
        <f>SUM(H338:H343)</f>
        <v>0</v>
      </c>
    </row>
    <row r="345" spans="1:9" outlineLevel="1">
      <c r="B345" s="32"/>
      <c r="C345" s="525"/>
      <c r="D345" s="122"/>
      <c r="E345" s="32"/>
      <c r="F345" s="33"/>
      <c r="G345" s="34"/>
      <c r="H345" s="34"/>
    </row>
    <row r="346" spans="1:9" outlineLevel="1">
      <c r="A346" s="48" t="s">
        <v>191</v>
      </c>
      <c r="B346" s="125" t="s">
        <v>1041</v>
      </c>
      <c r="C346" s="521"/>
      <c r="D346" s="126" t="s">
        <v>25</v>
      </c>
      <c r="E346" s="127"/>
      <c r="F346" s="128"/>
      <c r="G346" s="129"/>
      <c r="H346" s="130"/>
    </row>
    <row r="347" spans="1:9" outlineLevel="2">
      <c r="A347" s="48" t="s">
        <v>191</v>
      </c>
      <c r="B347" s="28"/>
      <c r="C347" s="523"/>
      <c r="D347" s="29"/>
      <c r="E347" s="28"/>
      <c r="F347" s="30"/>
      <c r="G347" s="31"/>
      <c r="H347" s="31"/>
    </row>
    <row r="348" spans="1:9" s="3" customFormat="1" outlineLevel="2">
      <c r="A348" s="48" t="s">
        <v>191</v>
      </c>
      <c r="B348" s="401" t="s">
        <v>1042</v>
      </c>
      <c r="C348" s="529"/>
      <c r="D348" s="203" t="s">
        <v>147</v>
      </c>
      <c r="E348" s="401"/>
      <c r="F348" s="402"/>
      <c r="G348" s="403"/>
      <c r="H348" s="403"/>
      <c r="I348" s="2"/>
    </row>
    <row r="349" spans="1:9" s="3" customFormat="1" ht="217.5" outlineLevel="2">
      <c r="A349" s="48" t="s">
        <v>191</v>
      </c>
      <c r="B349" s="401"/>
      <c r="C349" s="529"/>
      <c r="D349" s="148" t="s">
        <v>250</v>
      </c>
      <c r="E349" s="401"/>
      <c r="F349" s="402"/>
      <c r="G349" s="403"/>
      <c r="H349" s="403"/>
      <c r="I349" s="2"/>
    </row>
    <row r="350" spans="1:9" s="3" customFormat="1" ht="128.25" outlineLevel="2">
      <c r="A350" s="48" t="s">
        <v>191</v>
      </c>
      <c r="B350" s="401"/>
      <c r="C350" s="530"/>
      <c r="D350" s="229" t="s">
        <v>148</v>
      </c>
      <c r="E350" s="226"/>
      <c r="F350" s="227"/>
      <c r="G350" s="228"/>
      <c r="H350" s="228"/>
      <c r="I350" s="2"/>
    </row>
    <row r="351" spans="1:9" s="3" customFormat="1" outlineLevel="2">
      <c r="A351" s="48" t="s">
        <v>191</v>
      </c>
      <c r="B351" s="419"/>
      <c r="C351" s="531"/>
      <c r="D351" s="192" t="s">
        <v>265</v>
      </c>
      <c r="E351" s="164" t="s">
        <v>50</v>
      </c>
      <c r="F351" s="165">
        <v>44</v>
      </c>
      <c r="G351" s="193"/>
      <c r="H351" s="63">
        <f t="shared" ref="H351:H352" si="15">$F351*G351</f>
        <v>0</v>
      </c>
      <c r="I351" s="2"/>
    </row>
    <row r="352" spans="1:9" s="3" customFormat="1" outlineLevel="2">
      <c r="A352" s="48" t="s">
        <v>191</v>
      </c>
      <c r="B352" s="419"/>
      <c r="C352" s="531"/>
      <c r="D352" s="181" t="s">
        <v>269</v>
      </c>
      <c r="E352" s="164" t="s">
        <v>50</v>
      </c>
      <c r="F352" s="165">
        <v>54</v>
      </c>
      <c r="G352" s="193"/>
      <c r="H352" s="63">
        <f t="shared" si="15"/>
        <v>0</v>
      </c>
      <c r="I352" s="2"/>
    </row>
    <row r="353" spans="1:9" s="3" customFormat="1" outlineLevel="2">
      <c r="A353" s="48" t="s">
        <v>191</v>
      </c>
      <c r="B353" s="401"/>
      <c r="C353" s="532"/>
      <c r="D353" s="158"/>
      <c r="E353" s="155"/>
      <c r="F353" s="156"/>
      <c r="G353" s="157"/>
      <c r="H353" s="157"/>
      <c r="I353" s="2"/>
    </row>
    <row r="354" spans="1:9" s="3" customFormat="1" outlineLevel="2">
      <c r="A354" s="48" t="s">
        <v>191</v>
      </c>
      <c r="B354" s="401" t="s">
        <v>1043</v>
      </c>
      <c r="C354" s="529"/>
      <c r="D354" s="203" t="s">
        <v>146</v>
      </c>
      <c r="E354" s="401"/>
      <c r="F354" s="402"/>
      <c r="G354" s="403"/>
      <c r="H354" s="403"/>
      <c r="I354" s="2"/>
    </row>
    <row r="355" spans="1:9" s="3" customFormat="1" ht="192" outlineLevel="2">
      <c r="A355" s="48" t="s">
        <v>191</v>
      </c>
      <c r="B355" s="401"/>
      <c r="C355" s="529"/>
      <c r="D355" s="148" t="s">
        <v>251</v>
      </c>
      <c r="E355" s="401"/>
      <c r="F355" s="402"/>
      <c r="G355" s="403"/>
      <c r="H355" s="403"/>
      <c r="I355" s="2"/>
    </row>
    <row r="356" spans="1:9" s="3" customFormat="1" ht="128.25" outlineLevel="2">
      <c r="A356" s="48" t="s">
        <v>191</v>
      </c>
      <c r="B356" s="401"/>
      <c r="C356" s="529"/>
      <c r="D356" s="148" t="s">
        <v>145</v>
      </c>
      <c r="E356" s="401"/>
      <c r="F356" s="402"/>
      <c r="G356" s="403"/>
      <c r="H356" s="403"/>
      <c r="I356" s="2"/>
    </row>
    <row r="357" spans="1:9" s="3" customFormat="1" ht="39" outlineLevel="2">
      <c r="A357" s="48" t="s">
        <v>191</v>
      </c>
      <c r="B357" s="401"/>
      <c r="C357" s="530"/>
      <c r="D357" s="229" t="s">
        <v>209</v>
      </c>
      <c r="E357" s="226"/>
      <c r="F357" s="227"/>
      <c r="G357" s="228"/>
      <c r="H357" s="228"/>
      <c r="I357" s="2"/>
    </row>
    <row r="358" spans="1:9" s="3" customFormat="1" outlineLevel="2">
      <c r="A358" s="48" t="s">
        <v>191</v>
      </c>
      <c r="B358" s="419"/>
      <c r="C358" s="531"/>
      <c r="D358" s="192" t="s">
        <v>267</v>
      </c>
      <c r="E358" s="164" t="s">
        <v>50</v>
      </c>
      <c r="F358" s="165">
        <v>276</v>
      </c>
      <c r="G358" s="193"/>
      <c r="H358" s="63">
        <f t="shared" ref="H358" si="16">$F358*G358</f>
        <v>0</v>
      </c>
      <c r="I358" s="2"/>
    </row>
    <row r="359" spans="1:9" s="3" customFormat="1" outlineLevel="2">
      <c r="A359" s="48" t="s">
        <v>191</v>
      </c>
      <c r="B359" s="401"/>
      <c r="C359" s="532"/>
      <c r="D359" s="158"/>
      <c r="E359" s="155"/>
      <c r="F359" s="156"/>
      <c r="G359" s="157"/>
      <c r="H359" s="157"/>
      <c r="I359" s="2"/>
    </row>
    <row r="360" spans="1:9" s="3" customFormat="1" outlineLevel="2">
      <c r="A360" s="48" t="s">
        <v>191</v>
      </c>
      <c r="B360" s="401" t="s">
        <v>1044</v>
      </c>
      <c r="C360" s="529"/>
      <c r="D360" s="203" t="s">
        <v>149</v>
      </c>
      <c r="E360" s="401"/>
      <c r="F360" s="402"/>
      <c r="G360" s="403"/>
      <c r="H360" s="403"/>
      <c r="I360" s="2"/>
    </row>
    <row r="361" spans="1:9" s="3" customFormat="1" ht="217.5" outlineLevel="2">
      <c r="A361" s="48" t="s">
        <v>191</v>
      </c>
      <c r="B361" s="401"/>
      <c r="C361" s="529"/>
      <c r="D361" s="148" t="s">
        <v>252</v>
      </c>
      <c r="E361" s="401"/>
      <c r="F361" s="402"/>
      <c r="G361" s="403"/>
      <c r="H361" s="403"/>
      <c r="I361" s="2"/>
    </row>
    <row r="362" spans="1:9" s="3" customFormat="1" ht="128.25" outlineLevel="2">
      <c r="A362" s="48" t="s">
        <v>191</v>
      </c>
      <c r="B362" s="401"/>
      <c r="C362" s="529"/>
      <c r="D362" s="148" t="s">
        <v>148</v>
      </c>
      <c r="E362" s="401"/>
      <c r="F362" s="402"/>
      <c r="G362" s="403"/>
      <c r="H362" s="403"/>
      <c r="I362" s="2"/>
    </row>
    <row r="363" spans="1:9" s="3" customFormat="1" ht="39" outlineLevel="2">
      <c r="A363" s="48" t="s">
        <v>191</v>
      </c>
      <c r="B363" s="401"/>
      <c r="C363" s="530"/>
      <c r="D363" s="229" t="s">
        <v>209</v>
      </c>
      <c r="E363" s="226"/>
      <c r="F363" s="227"/>
      <c r="G363" s="228"/>
      <c r="H363" s="228"/>
      <c r="I363" s="2"/>
    </row>
    <row r="364" spans="1:9" s="3" customFormat="1" outlineLevel="2">
      <c r="A364" s="48" t="s">
        <v>191</v>
      </c>
      <c r="B364" s="419"/>
      <c r="C364" s="531"/>
      <c r="D364" s="192" t="s">
        <v>266</v>
      </c>
      <c r="E364" s="164" t="s">
        <v>50</v>
      </c>
      <c r="F364" s="165">
        <v>32</v>
      </c>
      <c r="G364" s="193"/>
      <c r="H364" s="63">
        <f t="shared" ref="H364" si="17">$F364*G364</f>
        <v>0</v>
      </c>
      <c r="I364" s="2"/>
    </row>
    <row r="365" spans="1:9" s="3" customFormat="1" outlineLevel="2">
      <c r="A365" s="48" t="s">
        <v>191</v>
      </c>
      <c r="B365" s="401"/>
      <c r="C365" s="532"/>
      <c r="D365" s="158"/>
      <c r="E365" s="155"/>
      <c r="F365" s="156"/>
      <c r="G365" s="157"/>
      <c r="H365" s="157"/>
      <c r="I365" s="2"/>
    </row>
    <row r="366" spans="1:9" s="3" customFormat="1" outlineLevel="2">
      <c r="A366" s="48" t="s">
        <v>191</v>
      </c>
      <c r="B366" s="401" t="s">
        <v>1045</v>
      </c>
      <c r="C366" s="529"/>
      <c r="D366" s="203" t="s">
        <v>332</v>
      </c>
      <c r="E366" s="155"/>
      <c r="F366" s="156"/>
      <c r="G366" s="157"/>
      <c r="H366" s="157"/>
      <c r="I366" s="2"/>
    </row>
    <row r="367" spans="1:9" s="3" customFormat="1" ht="217.5" outlineLevel="2">
      <c r="A367" s="48" t="s">
        <v>191</v>
      </c>
      <c r="B367" s="401"/>
      <c r="C367" s="532"/>
      <c r="D367" s="407" t="s">
        <v>271</v>
      </c>
      <c r="E367" s="155"/>
      <c r="F367" s="156"/>
      <c r="G367" s="157"/>
      <c r="H367" s="157"/>
      <c r="I367" s="2"/>
    </row>
    <row r="368" spans="1:9" s="3" customFormat="1" ht="128.25" outlineLevel="2">
      <c r="A368" s="48" t="s">
        <v>191</v>
      </c>
      <c r="B368" s="401"/>
      <c r="C368" s="532"/>
      <c r="D368" s="407" t="s">
        <v>148</v>
      </c>
      <c r="E368" s="155"/>
      <c r="F368" s="156"/>
      <c r="G368" s="157"/>
      <c r="H368" s="157"/>
      <c r="I368" s="2"/>
    </row>
    <row r="369" spans="1:9" s="3" customFormat="1" outlineLevel="2">
      <c r="A369" s="48" t="s">
        <v>191</v>
      </c>
      <c r="B369" s="401"/>
      <c r="C369" s="531"/>
      <c r="D369" s="420" t="s">
        <v>270</v>
      </c>
      <c r="E369" s="421" t="s">
        <v>50</v>
      </c>
      <c r="F369" s="422">
        <v>12</v>
      </c>
      <c r="G369" s="423"/>
      <c r="H369" s="63">
        <f t="shared" ref="H369" si="18">$F369*G369</f>
        <v>0</v>
      </c>
      <c r="I369" s="2"/>
    </row>
    <row r="370" spans="1:9" s="3" customFormat="1" outlineLevel="2">
      <c r="A370" s="48" t="s">
        <v>191</v>
      </c>
      <c r="B370" s="401"/>
      <c r="C370" s="532"/>
      <c r="D370" s="158"/>
      <c r="E370" s="155"/>
      <c r="F370" s="156"/>
      <c r="G370" s="157"/>
      <c r="H370" s="157"/>
      <c r="I370" s="2"/>
    </row>
    <row r="371" spans="1:9" s="3" customFormat="1" outlineLevel="2">
      <c r="A371" s="48" t="s">
        <v>191</v>
      </c>
      <c r="B371" s="401" t="s">
        <v>1046</v>
      </c>
      <c r="C371" s="529"/>
      <c r="D371" s="203" t="s">
        <v>151</v>
      </c>
      <c r="E371" s="401"/>
      <c r="F371" s="402"/>
      <c r="G371" s="403"/>
      <c r="H371" s="403"/>
      <c r="I371" s="2"/>
    </row>
    <row r="372" spans="1:9" s="3" customFormat="1" ht="141" outlineLevel="2">
      <c r="A372" s="48" t="s">
        <v>191</v>
      </c>
      <c r="B372" s="401"/>
      <c r="C372" s="529"/>
      <c r="D372" s="148" t="s">
        <v>150</v>
      </c>
      <c r="E372" s="401"/>
      <c r="F372" s="402"/>
      <c r="G372" s="403"/>
      <c r="H372" s="403"/>
      <c r="I372" s="2"/>
    </row>
    <row r="373" spans="1:9" s="3" customFormat="1" ht="39" outlineLevel="2">
      <c r="A373" s="48" t="s">
        <v>191</v>
      </c>
      <c r="B373" s="401"/>
      <c r="C373" s="530"/>
      <c r="D373" s="229" t="s">
        <v>209</v>
      </c>
      <c r="E373" s="226"/>
      <c r="F373" s="227"/>
      <c r="G373" s="228"/>
      <c r="H373" s="228"/>
      <c r="I373" s="2"/>
    </row>
    <row r="374" spans="1:9" s="3" customFormat="1" outlineLevel="2">
      <c r="A374" s="48" t="s">
        <v>191</v>
      </c>
      <c r="B374" s="419"/>
      <c r="C374" s="531"/>
      <c r="D374" s="424" t="s">
        <v>268</v>
      </c>
      <c r="E374" s="412" t="s">
        <v>50</v>
      </c>
      <c r="F374" s="413">
        <v>40</v>
      </c>
      <c r="G374" s="425"/>
      <c r="H374" s="63">
        <f t="shared" ref="H374" si="19">$F374*G374</f>
        <v>0</v>
      </c>
      <c r="I374" s="2"/>
    </row>
    <row r="375" spans="1:9" s="3" customFormat="1" outlineLevel="2">
      <c r="A375" s="48" t="s">
        <v>191</v>
      </c>
      <c r="B375" s="401"/>
      <c r="C375" s="532"/>
      <c r="D375" s="158"/>
      <c r="E375" s="155"/>
      <c r="F375" s="156"/>
      <c r="G375" s="157"/>
      <c r="H375" s="157"/>
      <c r="I375" s="2"/>
    </row>
    <row r="376" spans="1:9" s="3" customFormat="1" outlineLevel="2">
      <c r="A376" s="48" t="s">
        <v>191</v>
      </c>
      <c r="B376" s="401" t="s">
        <v>1047</v>
      </c>
      <c r="C376" s="529"/>
      <c r="D376" s="426" t="s">
        <v>333</v>
      </c>
      <c r="E376" s="427"/>
      <c r="F376" s="428"/>
      <c r="G376" s="429"/>
      <c r="H376" s="429"/>
      <c r="I376" s="2"/>
    </row>
    <row r="377" spans="1:9" s="3" customFormat="1" ht="90" outlineLevel="2">
      <c r="A377" s="48" t="s">
        <v>191</v>
      </c>
      <c r="B377" s="401"/>
      <c r="C377" s="532"/>
      <c r="D377" s="147" t="s">
        <v>378</v>
      </c>
      <c r="E377" s="427"/>
      <c r="F377" s="428"/>
      <c r="G377" s="429"/>
      <c r="H377" s="429"/>
      <c r="I377" s="2"/>
    </row>
    <row r="378" spans="1:9" s="3" customFormat="1" ht="51.75" outlineLevel="2">
      <c r="A378" s="48" t="s">
        <v>191</v>
      </c>
      <c r="B378" s="401"/>
      <c r="C378" s="531"/>
      <c r="D378" s="430" t="s">
        <v>379</v>
      </c>
      <c r="E378" s="431"/>
      <c r="F378" s="432"/>
      <c r="G378" s="433"/>
      <c r="H378" s="433"/>
      <c r="I378" s="2"/>
    </row>
    <row r="379" spans="1:9" s="3" customFormat="1" outlineLevel="2">
      <c r="A379" s="48" t="s">
        <v>191</v>
      </c>
      <c r="B379" s="401"/>
      <c r="C379" s="531"/>
      <c r="D379" s="434" t="s">
        <v>380</v>
      </c>
      <c r="E379" s="435" t="s">
        <v>50</v>
      </c>
      <c r="F379" s="436">
        <v>5</v>
      </c>
      <c r="G379" s="437"/>
      <c r="H379" s="63">
        <f t="shared" ref="H379" si="20">$F379*G379</f>
        <v>0</v>
      </c>
      <c r="I379" s="2"/>
    </row>
    <row r="380" spans="1:9" s="3" customFormat="1" outlineLevel="2">
      <c r="A380" s="48" t="s">
        <v>191</v>
      </c>
      <c r="B380" s="401"/>
      <c r="C380" s="532"/>
      <c r="D380" s="158"/>
      <c r="E380" s="155"/>
      <c r="F380" s="156"/>
      <c r="G380" s="157"/>
      <c r="H380" s="157"/>
      <c r="I380" s="2"/>
    </row>
    <row r="381" spans="1:9" s="3" customFormat="1" outlineLevel="2">
      <c r="A381" s="48" t="s">
        <v>191</v>
      </c>
      <c r="B381" s="401" t="s">
        <v>1048</v>
      </c>
      <c r="C381" s="532"/>
      <c r="D381" s="154" t="s">
        <v>381</v>
      </c>
      <c r="E381" s="155"/>
      <c r="F381" s="156"/>
      <c r="G381" s="157"/>
      <c r="H381" s="157"/>
      <c r="I381" s="2"/>
    </row>
    <row r="382" spans="1:9" s="3" customFormat="1" ht="230.25" outlineLevel="2">
      <c r="A382" s="48" t="s">
        <v>191</v>
      </c>
      <c r="B382" s="401"/>
      <c r="C382" s="532"/>
      <c r="D382" s="407" t="s">
        <v>292</v>
      </c>
      <c r="E382" s="155"/>
      <c r="F382" s="156"/>
      <c r="G382" s="157"/>
      <c r="H382" s="157"/>
      <c r="I382" s="2"/>
    </row>
    <row r="383" spans="1:9" s="3" customFormat="1" ht="128.25" outlineLevel="2">
      <c r="A383" s="48" t="s">
        <v>191</v>
      </c>
      <c r="B383" s="401"/>
      <c r="C383" s="532"/>
      <c r="D383" s="407" t="s">
        <v>148</v>
      </c>
      <c r="E383" s="155"/>
      <c r="F383" s="156"/>
      <c r="G383" s="157"/>
      <c r="H383" s="157"/>
      <c r="I383" s="2"/>
    </row>
    <row r="384" spans="1:9" s="3" customFormat="1" ht="26.25" outlineLevel="2">
      <c r="A384" s="48" t="s">
        <v>191</v>
      </c>
      <c r="B384" s="401"/>
      <c r="C384" s="532"/>
      <c r="D384" s="154" t="s">
        <v>293</v>
      </c>
      <c r="E384" s="155"/>
      <c r="F384" s="156"/>
      <c r="G384" s="157"/>
      <c r="H384" s="157"/>
      <c r="I384" s="2"/>
    </row>
    <row r="385" spans="1:9" s="3" customFormat="1" outlineLevel="2">
      <c r="A385" s="48" t="s">
        <v>191</v>
      </c>
      <c r="B385" s="401"/>
      <c r="C385" s="533"/>
      <c r="D385" s="192" t="s">
        <v>294</v>
      </c>
      <c r="E385" s="164" t="s">
        <v>50</v>
      </c>
      <c r="F385" s="165">
        <v>5</v>
      </c>
      <c r="G385" s="193"/>
      <c r="H385" s="63">
        <f t="shared" ref="H385" si="21">$F385*G385</f>
        <v>0</v>
      </c>
      <c r="I385" s="2"/>
    </row>
    <row r="386" spans="1:9" s="3" customFormat="1" outlineLevel="2">
      <c r="A386" s="48" t="s">
        <v>191</v>
      </c>
      <c r="B386" s="401"/>
      <c r="C386" s="532"/>
      <c r="D386" s="158"/>
      <c r="E386" s="155"/>
      <c r="F386" s="156"/>
      <c r="G386" s="157"/>
      <c r="H386" s="157"/>
      <c r="I386" s="2"/>
    </row>
    <row r="387" spans="1:9" s="3" customFormat="1" outlineLevel="2">
      <c r="A387" s="48" t="s">
        <v>191</v>
      </c>
      <c r="B387" s="401"/>
      <c r="C387" s="532"/>
      <c r="D387" s="158"/>
      <c r="E387" s="155"/>
      <c r="F387" s="156"/>
      <c r="G387" s="157"/>
      <c r="H387" s="157"/>
      <c r="I387" s="2"/>
    </row>
    <row r="388" spans="1:9" s="3" customFormat="1" outlineLevel="2">
      <c r="A388" s="48" t="s">
        <v>191</v>
      </c>
      <c r="B388" s="401" t="s">
        <v>1049</v>
      </c>
      <c r="C388" s="529"/>
      <c r="D388" s="203" t="s">
        <v>153</v>
      </c>
      <c r="E388" s="401"/>
      <c r="F388" s="402"/>
      <c r="G388" s="403"/>
      <c r="H388" s="403"/>
      <c r="I388" s="2"/>
    </row>
    <row r="389" spans="1:9" s="3" customFormat="1" ht="166.5" outlineLevel="2">
      <c r="A389" s="48" t="s">
        <v>191</v>
      </c>
      <c r="B389" s="401"/>
      <c r="C389" s="529"/>
      <c r="D389" s="190" t="s">
        <v>152</v>
      </c>
      <c r="E389" s="401"/>
      <c r="F389" s="402"/>
      <c r="G389" s="403"/>
      <c r="H389" s="403"/>
      <c r="I389" s="2"/>
    </row>
    <row r="390" spans="1:9" s="3" customFormat="1" outlineLevel="2">
      <c r="A390" s="48" t="s">
        <v>191</v>
      </c>
      <c r="B390" s="401"/>
      <c r="C390" s="530"/>
      <c r="D390" s="225"/>
      <c r="E390" s="226"/>
      <c r="F390" s="227"/>
      <c r="G390" s="228"/>
      <c r="H390" s="228"/>
      <c r="I390" s="2"/>
    </row>
    <row r="391" spans="1:9" s="3" customFormat="1" outlineLevel="2">
      <c r="A391" s="48" t="s">
        <v>191</v>
      </c>
      <c r="B391" s="419"/>
      <c r="C391" s="531"/>
      <c r="D391" s="438" t="s">
        <v>272</v>
      </c>
      <c r="E391" s="220" t="s">
        <v>50</v>
      </c>
      <c r="F391" s="165">
        <v>271</v>
      </c>
      <c r="G391" s="439"/>
      <c r="H391" s="63">
        <f t="shared" ref="H391:H392" si="22">$F391*G391</f>
        <v>0</v>
      </c>
      <c r="I391" s="2"/>
    </row>
    <row r="392" spans="1:9" s="3" customFormat="1" outlineLevel="2">
      <c r="A392" s="48" t="s">
        <v>191</v>
      </c>
      <c r="B392" s="419"/>
      <c r="C392" s="531"/>
      <c r="D392" s="440" t="s">
        <v>158</v>
      </c>
      <c r="E392" s="441" t="s">
        <v>50</v>
      </c>
      <c r="F392" s="165">
        <v>271</v>
      </c>
      <c r="G392" s="442"/>
      <c r="H392" s="63">
        <f t="shared" si="22"/>
        <v>0</v>
      </c>
      <c r="I392" s="2"/>
    </row>
    <row r="393" spans="1:9" s="3" customFormat="1" outlineLevel="2">
      <c r="A393" s="48" t="s">
        <v>191</v>
      </c>
      <c r="B393" s="401"/>
      <c r="C393" s="532"/>
      <c r="D393" s="158"/>
      <c r="E393" s="155"/>
      <c r="F393" s="156"/>
      <c r="G393" s="157"/>
      <c r="H393" s="157"/>
      <c r="I393" s="2"/>
    </row>
    <row r="394" spans="1:9" s="3" customFormat="1" outlineLevel="2">
      <c r="A394" s="48" t="s">
        <v>191</v>
      </c>
      <c r="B394" s="401" t="s">
        <v>1050</v>
      </c>
      <c r="C394" s="529"/>
      <c r="D394" s="203" t="s">
        <v>154</v>
      </c>
      <c r="E394" s="401"/>
      <c r="F394" s="402"/>
      <c r="G394" s="403"/>
      <c r="H394" s="403"/>
      <c r="I394" s="2"/>
    </row>
    <row r="395" spans="1:9" s="3" customFormat="1" ht="90" outlineLevel="2">
      <c r="A395" s="48" t="s">
        <v>191</v>
      </c>
      <c r="B395" s="401"/>
      <c r="C395" s="530"/>
      <c r="D395" s="225" t="s">
        <v>155</v>
      </c>
      <c r="E395" s="226"/>
      <c r="F395" s="227"/>
      <c r="G395" s="228"/>
      <c r="H395" s="228"/>
      <c r="I395" s="2"/>
    </row>
    <row r="396" spans="1:9" s="3" customFormat="1" outlineLevel="2">
      <c r="A396" s="48" t="s">
        <v>191</v>
      </c>
      <c r="B396" s="419"/>
      <c r="C396" s="531"/>
      <c r="D396" s="443" t="s">
        <v>156</v>
      </c>
      <c r="E396" s="444" t="s">
        <v>50</v>
      </c>
      <c r="F396" s="413">
        <v>6</v>
      </c>
      <c r="G396" s="445"/>
      <c r="H396" s="63">
        <f t="shared" ref="H396" si="23">$F396*G396</f>
        <v>0</v>
      </c>
      <c r="I396" s="2"/>
    </row>
    <row r="397" spans="1:9" s="3" customFormat="1" outlineLevel="2">
      <c r="A397" s="48" t="s">
        <v>191</v>
      </c>
      <c r="B397" s="401"/>
      <c r="C397" s="532"/>
      <c r="D397" s="158"/>
      <c r="E397" s="155"/>
      <c r="F397" s="156"/>
      <c r="G397" s="157"/>
      <c r="H397" s="157"/>
      <c r="I397" s="2"/>
    </row>
    <row r="398" spans="1:9" s="3" customFormat="1" outlineLevel="2">
      <c r="A398" s="48" t="s">
        <v>191</v>
      </c>
      <c r="B398" s="401" t="s">
        <v>1051</v>
      </c>
      <c r="C398" s="529"/>
      <c r="D398" s="203" t="s">
        <v>157</v>
      </c>
      <c r="E398" s="401"/>
      <c r="F398" s="402"/>
      <c r="G398" s="403"/>
      <c r="H398" s="403"/>
      <c r="I398" s="2"/>
    </row>
    <row r="399" spans="1:9" s="3" customFormat="1" ht="39" outlineLevel="2">
      <c r="A399" s="48" t="s">
        <v>191</v>
      </c>
      <c r="B399" s="401"/>
      <c r="C399" s="529"/>
      <c r="D399" s="190" t="s">
        <v>163</v>
      </c>
      <c r="E399" s="401"/>
      <c r="F399" s="402"/>
      <c r="G399" s="403"/>
      <c r="H399" s="403"/>
      <c r="I399" s="2"/>
    </row>
    <row r="400" spans="1:9" s="3" customFormat="1" ht="39" outlineLevel="2">
      <c r="A400" s="48" t="s">
        <v>191</v>
      </c>
      <c r="B400" s="401"/>
      <c r="C400" s="529"/>
      <c r="D400" s="190" t="s">
        <v>159</v>
      </c>
      <c r="E400" s="401"/>
      <c r="F400" s="402"/>
      <c r="G400" s="403"/>
      <c r="H400" s="403"/>
      <c r="I400" s="2"/>
    </row>
    <row r="401" spans="1:9" s="3" customFormat="1" ht="90" outlineLevel="2">
      <c r="A401" s="48" t="s">
        <v>191</v>
      </c>
      <c r="B401" s="401"/>
      <c r="C401" s="529"/>
      <c r="D401" s="190" t="s">
        <v>160</v>
      </c>
      <c r="E401" s="401"/>
      <c r="F401" s="402"/>
      <c r="G401" s="403"/>
      <c r="H401" s="403"/>
      <c r="I401" s="2"/>
    </row>
    <row r="402" spans="1:9" s="3" customFormat="1" ht="64.5" outlineLevel="2">
      <c r="A402" s="48" t="s">
        <v>191</v>
      </c>
      <c r="B402" s="401"/>
      <c r="C402" s="529"/>
      <c r="D402" s="190" t="s">
        <v>161</v>
      </c>
      <c r="E402" s="401"/>
      <c r="F402" s="402"/>
      <c r="G402" s="403"/>
      <c r="H402" s="403"/>
      <c r="I402" s="2"/>
    </row>
    <row r="403" spans="1:9" s="3" customFormat="1" ht="77.25" outlineLevel="2">
      <c r="A403" s="48" t="s">
        <v>191</v>
      </c>
      <c r="B403" s="401"/>
      <c r="C403" s="530"/>
      <c r="D403" s="225" t="s">
        <v>162</v>
      </c>
      <c r="E403" s="226"/>
      <c r="F403" s="227"/>
      <c r="G403" s="228"/>
      <c r="H403" s="228"/>
      <c r="I403" s="2"/>
    </row>
    <row r="404" spans="1:9" s="3" customFormat="1" outlineLevel="2">
      <c r="A404" s="48" t="s">
        <v>191</v>
      </c>
      <c r="B404" s="419"/>
      <c r="C404" s="531"/>
      <c r="D404" s="219" t="s">
        <v>273</v>
      </c>
      <c r="E404" s="220" t="s">
        <v>50</v>
      </c>
      <c r="F404" s="165">
        <v>155</v>
      </c>
      <c r="G404" s="439"/>
      <c r="H404" s="63">
        <f t="shared" ref="H404:H405" si="24">$F404*G404</f>
        <v>0</v>
      </c>
      <c r="I404" s="2"/>
    </row>
    <row r="405" spans="1:9" s="3" customFormat="1" outlineLevel="2">
      <c r="A405" s="48" t="s">
        <v>191</v>
      </c>
      <c r="B405" s="401"/>
      <c r="C405" s="533"/>
      <c r="D405" s="219" t="s">
        <v>274</v>
      </c>
      <c r="E405" s="220" t="s">
        <v>117</v>
      </c>
      <c r="F405" s="165">
        <v>20</v>
      </c>
      <c r="G405" s="439"/>
      <c r="H405" s="63">
        <f t="shared" si="24"/>
        <v>0</v>
      </c>
      <c r="I405" s="2"/>
    </row>
    <row r="406" spans="1:9" s="3" customFormat="1" outlineLevel="2">
      <c r="A406" s="48" t="s">
        <v>191</v>
      </c>
      <c r="B406" s="24"/>
      <c r="C406" s="525"/>
      <c r="D406" s="29"/>
      <c r="E406" s="32"/>
      <c r="F406" s="33"/>
      <c r="G406" s="34"/>
      <c r="H406" s="34"/>
      <c r="I406" s="2"/>
    </row>
    <row r="407" spans="1:9" outlineLevel="1">
      <c r="A407" s="48" t="s">
        <v>191</v>
      </c>
      <c r="B407" s="125" t="str">
        <f>B346</f>
        <v>A.8.</v>
      </c>
      <c r="C407" s="521"/>
      <c r="D407" s="131" t="str">
        <f>D346</f>
        <v>GIPSKARTONSKI RADOVI</v>
      </c>
      <c r="E407" s="621" t="s">
        <v>9</v>
      </c>
      <c r="F407" s="621"/>
      <c r="G407" s="132"/>
      <c r="H407" s="133">
        <f>SUM(H347:H406)</f>
        <v>0</v>
      </c>
    </row>
    <row r="408" spans="1:9" outlineLevel="1">
      <c r="B408" s="32"/>
      <c r="C408" s="525"/>
      <c r="D408" s="122"/>
      <c r="E408" s="32"/>
      <c r="F408" s="33"/>
      <c r="G408" s="34"/>
      <c r="H408" s="34"/>
    </row>
    <row r="409" spans="1:9" s="3" customFormat="1" outlineLevel="1">
      <c r="A409" s="48" t="s">
        <v>192</v>
      </c>
      <c r="B409" s="125" t="s">
        <v>1052</v>
      </c>
      <c r="C409" s="521"/>
      <c r="D409" s="126" t="s">
        <v>26</v>
      </c>
      <c r="E409" s="127"/>
      <c r="F409" s="128"/>
      <c r="G409" s="129"/>
      <c r="H409" s="130"/>
      <c r="I409" s="2"/>
    </row>
    <row r="410" spans="1:9" s="3" customFormat="1" outlineLevel="2">
      <c r="A410" s="48" t="s">
        <v>192</v>
      </c>
      <c r="B410" s="28"/>
      <c r="C410" s="523"/>
      <c r="D410" s="29"/>
      <c r="E410" s="28"/>
      <c r="F410" s="30"/>
      <c r="G410" s="31"/>
      <c r="H410" s="31"/>
      <c r="I410" s="2"/>
    </row>
    <row r="411" spans="1:9" outlineLevel="2">
      <c r="A411" s="48" t="s">
        <v>192</v>
      </c>
      <c r="B411" s="10" t="s">
        <v>1053</v>
      </c>
      <c r="C411" s="388" t="s">
        <v>2483</v>
      </c>
      <c r="D411" s="203" t="s">
        <v>164</v>
      </c>
      <c r="E411" s="401"/>
      <c r="F411" s="402"/>
      <c r="G411" s="403"/>
      <c r="H411" s="403"/>
    </row>
    <row r="412" spans="1:9" ht="306.75" outlineLevel="2">
      <c r="A412" s="48" t="s">
        <v>192</v>
      </c>
      <c r="C412" s="388" t="s">
        <v>2483</v>
      </c>
      <c r="D412" s="190" t="s">
        <v>165</v>
      </c>
      <c r="E412" s="401"/>
      <c r="F412" s="402"/>
      <c r="G412" s="403"/>
      <c r="H412" s="403"/>
    </row>
    <row r="413" spans="1:9" ht="90" outlineLevel="2">
      <c r="A413" s="48" t="s">
        <v>192</v>
      </c>
      <c r="C413" s="388" t="s">
        <v>2483</v>
      </c>
      <c r="D413" s="190" t="s">
        <v>166</v>
      </c>
      <c r="E413" s="401"/>
      <c r="F413" s="402"/>
      <c r="G413" s="403"/>
      <c r="H413" s="403"/>
    </row>
    <row r="414" spans="1:9" ht="51.75" outlineLevel="2">
      <c r="A414" s="48" t="s">
        <v>192</v>
      </c>
      <c r="C414" s="388" t="s">
        <v>2483</v>
      </c>
      <c r="D414" s="190" t="s">
        <v>167</v>
      </c>
      <c r="E414" s="401"/>
      <c r="F414" s="402"/>
      <c r="G414" s="403"/>
      <c r="H414" s="403"/>
    </row>
    <row r="415" spans="1:9" s="3" customFormat="1" outlineLevel="2">
      <c r="A415" s="48" t="s">
        <v>192</v>
      </c>
      <c r="B415" s="10"/>
      <c r="C415" s="388" t="s">
        <v>2483</v>
      </c>
      <c r="D415" s="190" t="s">
        <v>168</v>
      </c>
      <c r="E415" s="401"/>
      <c r="F415" s="402"/>
      <c r="G415" s="403"/>
      <c r="H415" s="403"/>
      <c r="I415" s="2"/>
    </row>
    <row r="416" spans="1:9" s="3" customFormat="1" ht="39" outlineLevel="2">
      <c r="A416" s="48" t="s">
        <v>192</v>
      </c>
      <c r="B416" s="10" t="s">
        <v>1054</v>
      </c>
      <c r="C416" s="388" t="s">
        <v>2483</v>
      </c>
      <c r="D416" s="451" t="s">
        <v>334</v>
      </c>
      <c r="E416" s="226"/>
      <c r="F416" s="227"/>
      <c r="G416" s="228"/>
      <c r="H416" s="228"/>
      <c r="I416" s="2"/>
    </row>
    <row r="417" spans="1:9" s="3" customFormat="1" ht="26.25" outlineLevel="2">
      <c r="A417" s="48" t="s">
        <v>192</v>
      </c>
      <c r="B417" s="42"/>
      <c r="C417" s="388" t="s">
        <v>2483</v>
      </c>
      <c r="D417" s="219" t="s">
        <v>169</v>
      </c>
      <c r="E417" s="220" t="s">
        <v>50</v>
      </c>
      <c r="F417" s="183">
        <v>231</v>
      </c>
      <c r="G417" s="184"/>
      <c r="H417" s="63">
        <f t="shared" ref="H417:H419" si="25">$F417*G417</f>
        <v>0</v>
      </c>
      <c r="I417" s="2"/>
    </row>
    <row r="418" spans="1:9" s="3" customFormat="1" ht="39" outlineLevel="2">
      <c r="A418" s="48" t="s">
        <v>192</v>
      </c>
      <c r="B418" s="42"/>
      <c r="C418" s="388" t="s">
        <v>2483</v>
      </c>
      <c r="D418" s="219" t="s">
        <v>177</v>
      </c>
      <c r="E418" s="562"/>
      <c r="F418" s="183">
        <f>F417*E418</f>
        <v>0</v>
      </c>
      <c r="G418" s="184"/>
      <c r="H418" s="63">
        <f t="shared" si="25"/>
        <v>0</v>
      </c>
      <c r="I418" s="2" t="s">
        <v>2509</v>
      </c>
    </row>
    <row r="419" spans="1:9" s="3" customFormat="1" ht="77.25" outlineLevel="2">
      <c r="A419" s="48" t="s">
        <v>192</v>
      </c>
      <c r="B419" s="42"/>
      <c r="C419" s="524"/>
      <c r="D419" s="219" t="s">
        <v>170</v>
      </c>
      <c r="E419" s="220" t="s">
        <v>50</v>
      </c>
      <c r="F419" s="183">
        <v>231</v>
      </c>
      <c r="G419" s="184"/>
      <c r="H419" s="63">
        <f t="shared" si="25"/>
        <v>0</v>
      </c>
      <c r="I419" s="2"/>
    </row>
    <row r="420" spans="1:9" s="3" customFormat="1" ht="39" outlineLevel="2">
      <c r="A420" s="48" t="s">
        <v>192</v>
      </c>
      <c r="B420" s="10" t="s">
        <v>1055</v>
      </c>
      <c r="C420" s="388" t="s">
        <v>2483</v>
      </c>
      <c r="D420" s="451" t="s">
        <v>335</v>
      </c>
      <c r="E420" s="226"/>
      <c r="F420" s="227"/>
      <c r="G420" s="228"/>
      <c r="H420" s="228"/>
      <c r="I420" s="2"/>
    </row>
    <row r="421" spans="1:9" s="3" customFormat="1" ht="26.25" outlineLevel="2">
      <c r="A421" s="48" t="s">
        <v>192</v>
      </c>
      <c r="B421" s="10"/>
      <c r="C421" s="388" t="s">
        <v>2483</v>
      </c>
      <c r="D421" s="219" t="s">
        <v>169</v>
      </c>
      <c r="E421" s="220" t="s">
        <v>50</v>
      </c>
      <c r="F421" s="183">
        <v>188</v>
      </c>
      <c r="G421" s="184"/>
      <c r="H421" s="63">
        <f t="shared" ref="H421:H423" si="26">$F421*G421</f>
        <v>0</v>
      </c>
      <c r="I421" s="2"/>
    </row>
    <row r="422" spans="1:9" s="3" customFormat="1" ht="39" outlineLevel="2">
      <c r="A422" s="48" t="s">
        <v>192</v>
      </c>
      <c r="B422" s="10"/>
      <c r="C422" s="388" t="s">
        <v>2483</v>
      </c>
      <c r="D422" s="219" t="s">
        <v>177</v>
      </c>
      <c r="E422" s="562"/>
      <c r="F422" s="183">
        <f>F421*E422</f>
        <v>0</v>
      </c>
      <c r="G422" s="184"/>
      <c r="H422" s="63">
        <f t="shared" si="26"/>
        <v>0</v>
      </c>
      <c r="I422" s="2" t="s">
        <v>2509</v>
      </c>
    </row>
    <row r="423" spans="1:9" s="3" customFormat="1" ht="77.25" outlineLevel="2">
      <c r="A423" s="48" t="s">
        <v>192</v>
      </c>
      <c r="B423" s="10"/>
      <c r="C423" s="527"/>
      <c r="D423" s="219" t="s">
        <v>170</v>
      </c>
      <c r="E423" s="220" t="s">
        <v>50</v>
      </c>
      <c r="F423" s="183">
        <v>188</v>
      </c>
      <c r="G423" s="184"/>
      <c r="H423" s="63">
        <f t="shared" si="26"/>
        <v>0</v>
      </c>
      <c r="I423" s="2"/>
    </row>
    <row r="424" spans="1:9" s="3" customFormat="1" ht="39" outlineLevel="2">
      <c r="A424" s="48" t="s">
        <v>192</v>
      </c>
      <c r="B424" s="10" t="s">
        <v>1056</v>
      </c>
      <c r="C424" s="388" t="s">
        <v>2483</v>
      </c>
      <c r="D424" s="451" t="s">
        <v>313</v>
      </c>
      <c r="E424" s="226"/>
      <c r="F424" s="227"/>
      <c r="G424" s="228"/>
      <c r="H424" s="228"/>
      <c r="I424" s="2"/>
    </row>
    <row r="425" spans="1:9" s="3" customFormat="1" ht="26.25" outlineLevel="2">
      <c r="A425" s="48" t="s">
        <v>192</v>
      </c>
      <c r="B425" s="10"/>
      <c r="C425" s="388" t="s">
        <v>2483</v>
      </c>
      <c r="D425" s="219" t="s">
        <v>169</v>
      </c>
      <c r="E425" s="220" t="s">
        <v>50</v>
      </c>
      <c r="F425" s="183">
        <v>15</v>
      </c>
      <c r="G425" s="184"/>
      <c r="H425" s="63">
        <f t="shared" ref="H425:H427" si="27">$F425*G425</f>
        <v>0</v>
      </c>
      <c r="I425" s="2"/>
    </row>
    <row r="426" spans="1:9" s="3" customFormat="1" ht="39" outlineLevel="2">
      <c r="A426" s="48" t="s">
        <v>192</v>
      </c>
      <c r="B426" s="10"/>
      <c r="C426" s="388" t="s">
        <v>2483</v>
      </c>
      <c r="D426" s="219" t="s">
        <v>177</v>
      </c>
      <c r="E426" s="562"/>
      <c r="F426" s="183">
        <f>F425*E426</f>
        <v>0</v>
      </c>
      <c r="G426" s="184"/>
      <c r="H426" s="63">
        <f t="shared" si="27"/>
        <v>0</v>
      </c>
      <c r="I426" s="2" t="s">
        <v>2509</v>
      </c>
    </row>
    <row r="427" spans="1:9" s="3" customFormat="1" ht="77.25" outlineLevel="2">
      <c r="A427" s="48" t="s">
        <v>192</v>
      </c>
      <c r="B427" s="10"/>
      <c r="C427" s="527"/>
      <c r="D427" s="219" t="s">
        <v>170</v>
      </c>
      <c r="E427" s="220" t="s">
        <v>50</v>
      </c>
      <c r="F427" s="183">
        <v>15</v>
      </c>
      <c r="G427" s="184"/>
      <c r="H427" s="63">
        <f t="shared" si="27"/>
        <v>0</v>
      </c>
      <c r="I427" s="2"/>
    </row>
    <row r="428" spans="1:9" s="3" customFormat="1" outlineLevel="2">
      <c r="A428" s="48" t="s">
        <v>192</v>
      </c>
      <c r="B428" s="10"/>
      <c r="C428" s="523"/>
      <c r="D428" s="158"/>
      <c r="E428" s="155"/>
      <c r="F428" s="156"/>
      <c r="G428" s="157"/>
      <c r="H428" s="157"/>
      <c r="I428" s="2"/>
    </row>
    <row r="429" spans="1:9" s="3" customFormat="1" outlineLevel="2">
      <c r="A429" s="48" t="s">
        <v>192</v>
      </c>
      <c r="B429" s="10" t="s">
        <v>1057</v>
      </c>
      <c r="C429" s="388" t="s">
        <v>2483</v>
      </c>
      <c r="D429" s="203" t="s">
        <v>174</v>
      </c>
      <c r="E429" s="401"/>
      <c r="F429" s="402"/>
      <c r="G429" s="403"/>
      <c r="H429" s="403"/>
      <c r="I429" s="2"/>
    </row>
    <row r="430" spans="1:9" s="3" customFormat="1" ht="255.75" outlineLevel="2">
      <c r="A430" s="48" t="s">
        <v>192</v>
      </c>
      <c r="B430" s="10"/>
      <c r="C430" s="388" t="s">
        <v>2483</v>
      </c>
      <c r="D430" s="190" t="s">
        <v>171</v>
      </c>
      <c r="E430" s="401"/>
      <c r="F430" s="402"/>
      <c r="G430" s="403"/>
      <c r="H430" s="403"/>
      <c r="I430" s="2"/>
    </row>
    <row r="431" spans="1:9" s="3" customFormat="1" outlineLevel="2">
      <c r="A431" s="48" t="s">
        <v>192</v>
      </c>
      <c r="B431" s="10"/>
      <c r="C431" s="388" t="s">
        <v>2483</v>
      </c>
      <c r="D431" s="190" t="s">
        <v>168</v>
      </c>
      <c r="E431" s="401"/>
      <c r="F431" s="402"/>
      <c r="G431" s="403"/>
      <c r="H431" s="403"/>
      <c r="I431" s="2"/>
    </row>
    <row r="432" spans="1:9" s="3" customFormat="1" ht="26.25" outlineLevel="2">
      <c r="A432" s="48" t="s">
        <v>192</v>
      </c>
      <c r="B432" s="10" t="s">
        <v>1058</v>
      </c>
      <c r="C432" s="388" t="s">
        <v>2483</v>
      </c>
      <c r="D432" s="451" t="s">
        <v>367</v>
      </c>
      <c r="E432" s="226"/>
      <c r="F432" s="227"/>
      <c r="G432" s="228"/>
      <c r="H432" s="228"/>
      <c r="I432" s="2"/>
    </row>
    <row r="433" spans="1:9" ht="26.25" outlineLevel="2">
      <c r="A433" s="48" t="s">
        <v>192</v>
      </c>
      <c r="B433" s="42"/>
      <c r="C433" s="388" t="s">
        <v>2483</v>
      </c>
      <c r="D433" s="219" t="s">
        <v>169</v>
      </c>
      <c r="E433" s="220" t="s">
        <v>50</v>
      </c>
      <c r="F433" s="183">
        <v>748</v>
      </c>
      <c r="G433" s="184"/>
      <c r="H433" s="63">
        <f t="shared" ref="H433:H436" si="28">$F433*G433</f>
        <v>0</v>
      </c>
    </row>
    <row r="434" spans="1:9" ht="39" outlineLevel="2">
      <c r="A434" s="48" t="s">
        <v>192</v>
      </c>
      <c r="B434" s="42"/>
      <c r="C434" s="388" t="s">
        <v>2483</v>
      </c>
      <c r="D434" s="219" t="s">
        <v>177</v>
      </c>
      <c r="E434" s="562"/>
      <c r="F434" s="183">
        <f>F433*E434</f>
        <v>0</v>
      </c>
      <c r="G434" s="184"/>
      <c r="H434" s="63">
        <f t="shared" si="28"/>
        <v>0</v>
      </c>
      <c r="I434" s="2" t="s">
        <v>2509</v>
      </c>
    </row>
    <row r="435" spans="1:9" ht="77.25" outlineLevel="2">
      <c r="A435" s="48" t="s">
        <v>192</v>
      </c>
      <c r="B435" s="42"/>
      <c r="C435" s="524"/>
      <c r="D435" s="219" t="s">
        <v>170</v>
      </c>
      <c r="E435" s="220" t="s">
        <v>50</v>
      </c>
      <c r="F435" s="183">
        <v>748</v>
      </c>
      <c r="G435" s="184"/>
      <c r="H435" s="63">
        <f t="shared" si="28"/>
        <v>0</v>
      </c>
    </row>
    <row r="436" spans="1:9" s="3" customFormat="1" ht="26.25" outlineLevel="2">
      <c r="A436" s="48"/>
      <c r="B436" s="42"/>
      <c r="C436" s="524"/>
      <c r="D436" s="219" t="s">
        <v>615</v>
      </c>
      <c r="E436" s="220" t="s">
        <v>40</v>
      </c>
      <c r="F436" s="183">
        <v>1</v>
      </c>
      <c r="G436" s="184"/>
      <c r="H436" s="63">
        <f t="shared" si="28"/>
        <v>0</v>
      </c>
      <c r="I436" s="2"/>
    </row>
    <row r="437" spans="1:9" outlineLevel="2">
      <c r="A437" s="48" t="s">
        <v>192</v>
      </c>
      <c r="C437" s="523"/>
      <c r="D437" s="158"/>
      <c r="E437" s="155"/>
      <c r="F437" s="156"/>
      <c r="G437" s="157"/>
      <c r="H437" s="157"/>
    </row>
    <row r="438" spans="1:9" s="3" customFormat="1" outlineLevel="2">
      <c r="A438" s="48" t="s">
        <v>192</v>
      </c>
      <c r="B438" s="10" t="s">
        <v>1059</v>
      </c>
      <c r="C438" s="388" t="s">
        <v>2483</v>
      </c>
      <c r="D438" s="203" t="s">
        <v>173</v>
      </c>
      <c r="E438" s="401"/>
      <c r="F438" s="402"/>
      <c r="G438" s="403"/>
      <c r="H438" s="403"/>
      <c r="I438" s="2"/>
    </row>
    <row r="439" spans="1:9" ht="102.75" outlineLevel="2">
      <c r="A439" s="48" t="s">
        <v>192</v>
      </c>
      <c r="C439" s="388" t="s">
        <v>2483</v>
      </c>
      <c r="D439" s="225" t="s">
        <v>172</v>
      </c>
      <c r="E439" s="226"/>
      <c r="F439" s="227"/>
      <c r="G439" s="228"/>
      <c r="H439" s="228"/>
    </row>
    <row r="440" spans="1:9" s="3" customFormat="1" ht="39" outlineLevel="2">
      <c r="A440" s="48" t="s">
        <v>192</v>
      </c>
      <c r="B440" s="10" t="s">
        <v>1060</v>
      </c>
      <c r="C440" s="388" t="s">
        <v>2483</v>
      </c>
      <c r="D440" s="215" t="s">
        <v>366</v>
      </c>
      <c r="E440" s="226"/>
      <c r="F440" s="227"/>
      <c r="G440" s="228"/>
      <c r="H440" s="228"/>
      <c r="I440" s="2"/>
    </row>
    <row r="441" spans="1:9" ht="26.25" outlineLevel="2">
      <c r="A441" s="48" t="s">
        <v>192</v>
      </c>
      <c r="B441" s="42"/>
      <c r="C441" s="388" t="s">
        <v>2483</v>
      </c>
      <c r="D441" s="219" t="s">
        <v>175</v>
      </c>
      <c r="E441" s="220" t="s">
        <v>117</v>
      </c>
      <c r="F441" s="183">
        <v>159</v>
      </c>
      <c r="G441" s="184"/>
      <c r="H441" s="63">
        <f t="shared" ref="H441:H443" si="29">$F441*G441</f>
        <v>0</v>
      </c>
    </row>
    <row r="442" spans="1:9" ht="39" outlineLevel="2">
      <c r="A442" s="48" t="s">
        <v>192</v>
      </c>
      <c r="B442" s="42"/>
      <c r="C442" s="388" t="s">
        <v>2483</v>
      </c>
      <c r="D442" s="219" t="s">
        <v>176</v>
      </c>
      <c r="E442" s="562"/>
      <c r="F442" s="183">
        <f>F441*E442</f>
        <v>0</v>
      </c>
      <c r="G442" s="184"/>
      <c r="H442" s="63">
        <f t="shared" si="29"/>
        <v>0</v>
      </c>
      <c r="I442" s="2" t="s">
        <v>2509</v>
      </c>
    </row>
    <row r="443" spans="1:9" ht="77.25" outlineLevel="2">
      <c r="A443" s="48" t="s">
        <v>192</v>
      </c>
      <c r="B443" s="42"/>
      <c r="C443" s="524"/>
      <c r="D443" s="219" t="s">
        <v>170</v>
      </c>
      <c r="E443" s="220" t="s">
        <v>117</v>
      </c>
      <c r="F443" s="183">
        <v>159</v>
      </c>
      <c r="G443" s="184"/>
      <c r="H443" s="63">
        <f t="shared" si="29"/>
        <v>0</v>
      </c>
    </row>
    <row r="444" spans="1:9" outlineLevel="2">
      <c r="A444" s="48" t="s">
        <v>192</v>
      </c>
      <c r="C444" s="523"/>
      <c r="D444" s="158"/>
      <c r="E444" s="155"/>
      <c r="F444" s="156"/>
      <c r="G444" s="157"/>
      <c r="H444" s="157"/>
    </row>
    <row r="445" spans="1:9" s="3" customFormat="1" outlineLevel="2">
      <c r="A445" s="48" t="s">
        <v>192</v>
      </c>
      <c r="B445" s="10" t="s">
        <v>1062</v>
      </c>
      <c r="C445" s="388"/>
      <c r="D445" s="14" t="s">
        <v>1061</v>
      </c>
      <c r="E445" s="216"/>
      <c r="F445" s="217"/>
      <c r="G445" s="218"/>
      <c r="H445" s="231"/>
      <c r="I445" s="2"/>
    </row>
    <row r="446" spans="1:9" s="3" customFormat="1" ht="64.5" outlineLevel="2">
      <c r="A446" s="48" t="s">
        <v>192</v>
      </c>
      <c r="B446" s="10"/>
      <c r="C446" s="527"/>
      <c r="D446" s="149" t="s">
        <v>368</v>
      </c>
      <c r="E446" s="216"/>
      <c r="F446" s="217"/>
      <c r="G446" s="218"/>
      <c r="H446" s="231"/>
      <c r="I446" s="2"/>
    </row>
    <row r="447" spans="1:9" s="3" customFormat="1" ht="26.25" outlineLevel="2">
      <c r="A447" s="48" t="s">
        <v>192</v>
      </c>
      <c r="B447" s="10"/>
      <c r="C447" s="527"/>
      <c r="D447" s="219" t="s">
        <v>175</v>
      </c>
      <c r="E447" s="220" t="s">
        <v>117</v>
      </c>
      <c r="F447" s="183">
        <v>25</v>
      </c>
      <c r="G447" s="184"/>
      <c r="H447" s="63">
        <f t="shared" ref="H447:H448" si="30">$F447*G447</f>
        <v>0</v>
      </c>
      <c r="I447" s="2"/>
    </row>
    <row r="448" spans="1:9" s="3" customFormat="1" ht="77.25" outlineLevel="2">
      <c r="A448" s="48" t="s">
        <v>192</v>
      </c>
      <c r="B448" s="10"/>
      <c r="C448" s="527"/>
      <c r="D448" s="219" t="s">
        <v>170</v>
      </c>
      <c r="E448" s="220" t="s">
        <v>117</v>
      </c>
      <c r="F448" s="183">
        <v>25</v>
      </c>
      <c r="G448" s="184"/>
      <c r="H448" s="63">
        <f t="shared" si="30"/>
        <v>0</v>
      </c>
      <c r="I448" s="2"/>
    </row>
    <row r="449" spans="1:9" s="3" customFormat="1" outlineLevel="2">
      <c r="A449" s="48" t="s">
        <v>192</v>
      </c>
      <c r="B449" s="10"/>
      <c r="C449" s="523"/>
      <c r="D449" s="158"/>
      <c r="E449" s="155"/>
      <c r="F449" s="156"/>
      <c r="G449" s="157"/>
      <c r="H449" s="157"/>
      <c r="I449" s="2"/>
    </row>
    <row r="450" spans="1:9" s="3" customFormat="1" ht="26.25" outlineLevel="2">
      <c r="A450" s="48" t="s">
        <v>192</v>
      </c>
      <c r="B450" s="10" t="s">
        <v>1063</v>
      </c>
      <c r="C450" s="388" t="s">
        <v>2483</v>
      </c>
      <c r="D450" s="154" t="s">
        <v>276</v>
      </c>
      <c r="E450" s="155"/>
      <c r="F450" s="156"/>
      <c r="G450" s="157"/>
      <c r="H450" s="157"/>
      <c r="I450" s="2"/>
    </row>
    <row r="451" spans="1:9" s="3" customFormat="1" ht="243" outlineLevel="2">
      <c r="A451" s="48" t="s">
        <v>192</v>
      </c>
      <c r="B451" s="10"/>
      <c r="C451" s="388" t="s">
        <v>2483</v>
      </c>
      <c r="D451" s="147" t="s">
        <v>277</v>
      </c>
      <c r="E451" s="155"/>
      <c r="F451" s="156"/>
      <c r="G451" s="157"/>
      <c r="H451" s="157"/>
      <c r="I451" s="2"/>
    </row>
    <row r="452" spans="1:9" s="3" customFormat="1" ht="26.25" outlineLevel="2">
      <c r="A452" s="48" t="s">
        <v>192</v>
      </c>
      <c r="B452" s="10"/>
      <c r="C452" s="388" t="s">
        <v>2483</v>
      </c>
      <c r="D452" s="215" t="s">
        <v>382</v>
      </c>
      <c r="E452" s="216"/>
      <c r="F452" s="217"/>
      <c r="G452" s="218"/>
      <c r="H452" s="231"/>
      <c r="I452" s="2"/>
    </row>
    <row r="453" spans="1:9" s="3" customFormat="1" ht="26.25" outlineLevel="2">
      <c r="A453" s="48" t="s">
        <v>192</v>
      </c>
      <c r="B453" s="10"/>
      <c r="C453" s="388" t="s">
        <v>2483</v>
      </c>
      <c r="D453" s="219" t="s">
        <v>175</v>
      </c>
      <c r="E453" s="220" t="s">
        <v>50</v>
      </c>
      <c r="F453" s="183">
        <v>15</v>
      </c>
      <c r="G453" s="450"/>
      <c r="H453" s="63">
        <f t="shared" ref="H453:H455" si="31">$F453*G453</f>
        <v>0</v>
      </c>
      <c r="I453" s="2"/>
    </row>
    <row r="454" spans="1:9" s="3" customFormat="1" ht="39" outlineLevel="2">
      <c r="A454" s="48" t="s">
        <v>192</v>
      </c>
      <c r="B454" s="10"/>
      <c r="C454" s="388" t="s">
        <v>2483</v>
      </c>
      <c r="D454" s="219" t="s">
        <v>176</v>
      </c>
      <c r="E454" s="562"/>
      <c r="F454" s="183">
        <f>F453*E454</f>
        <v>0</v>
      </c>
      <c r="G454" s="450"/>
      <c r="H454" s="63">
        <f t="shared" si="31"/>
        <v>0</v>
      </c>
      <c r="I454" s="2" t="s">
        <v>2509</v>
      </c>
    </row>
    <row r="455" spans="1:9" s="3" customFormat="1" ht="77.25" outlineLevel="2">
      <c r="A455" s="48" t="s">
        <v>192</v>
      </c>
      <c r="B455" s="10"/>
      <c r="C455" s="527"/>
      <c r="D455" s="219" t="s">
        <v>170</v>
      </c>
      <c r="E455" s="220" t="s">
        <v>50</v>
      </c>
      <c r="F455" s="183">
        <v>15</v>
      </c>
      <c r="G455" s="450"/>
      <c r="H455" s="63">
        <f t="shared" si="31"/>
        <v>0</v>
      </c>
      <c r="I455" s="2"/>
    </row>
    <row r="456" spans="1:9" s="3" customFormat="1" outlineLevel="2">
      <c r="A456" s="48" t="s">
        <v>192</v>
      </c>
      <c r="B456" s="10"/>
      <c r="C456" s="523"/>
      <c r="D456" s="158"/>
      <c r="E456" s="155"/>
      <c r="F456" s="156"/>
      <c r="G456" s="157"/>
      <c r="H456" s="157"/>
      <c r="I456" s="2"/>
    </row>
    <row r="457" spans="1:9" s="3" customFormat="1" outlineLevel="2">
      <c r="A457" s="48" t="s">
        <v>192</v>
      </c>
      <c r="B457" s="24"/>
      <c r="C457" s="522"/>
      <c r="D457" s="135"/>
      <c r="E457" s="136"/>
      <c r="F457" s="446"/>
      <c r="G457" s="447"/>
      <c r="H457" s="448"/>
      <c r="I457" s="2"/>
    </row>
    <row r="458" spans="1:9" outlineLevel="1">
      <c r="A458" s="48" t="s">
        <v>192</v>
      </c>
      <c r="B458" s="125" t="str">
        <f>B409</f>
        <v>A.9.</v>
      </c>
      <c r="C458" s="521"/>
      <c r="D458" s="131" t="str">
        <f>D409</f>
        <v>KERAMIČARSKI RADOVI</v>
      </c>
      <c r="E458" s="621" t="s">
        <v>9</v>
      </c>
      <c r="F458" s="621"/>
      <c r="G458" s="132"/>
      <c r="H458" s="133">
        <f>SUM(H410:H457)</f>
        <v>0</v>
      </c>
    </row>
    <row r="459" spans="1:9" s="3" customFormat="1" outlineLevel="1">
      <c r="A459" s="48"/>
      <c r="B459" s="10"/>
      <c r="C459" s="388"/>
      <c r="D459" s="203"/>
      <c r="E459" s="401"/>
      <c r="F459" s="402"/>
      <c r="G459" s="403"/>
      <c r="H459" s="403"/>
      <c r="I459" s="2"/>
    </row>
    <row r="460" spans="1:9" s="3" customFormat="1" outlineLevel="1">
      <c r="A460" s="48" t="s">
        <v>419</v>
      </c>
      <c r="B460" s="125" t="s">
        <v>1064</v>
      </c>
      <c r="C460" s="521"/>
      <c r="D460" s="126" t="s">
        <v>253</v>
      </c>
      <c r="E460" s="127"/>
      <c r="F460" s="128"/>
      <c r="G460" s="129"/>
      <c r="H460" s="130"/>
      <c r="I460" s="2"/>
    </row>
    <row r="461" spans="1:9" s="3" customFormat="1" outlineLevel="2">
      <c r="A461" s="48" t="s">
        <v>419</v>
      </c>
      <c r="B461" s="10"/>
      <c r="C461" s="388"/>
      <c r="D461" s="203"/>
      <c r="E461" s="401"/>
      <c r="F461" s="402"/>
      <c r="G461" s="403"/>
      <c r="H461" s="403"/>
      <c r="I461" s="2"/>
    </row>
    <row r="462" spans="1:9" s="3" customFormat="1" outlineLevel="2">
      <c r="A462" s="48"/>
      <c r="B462" s="10"/>
      <c r="C462" s="522"/>
      <c r="D462" s="97" t="s">
        <v>1065</v>
      </c>
      <c r="E462" s="226"/>
      <c r="F462" s="227"/>
      <c r="G462" s="228"/>
      <c r="H462" s="228"/>
      <c r="I462" s="2"/>
    </row>
    <row r="463" spans="1:9" s="3" customFormat="1" ht="77.25" outlineLevel="2">
      <c r="A463" s="48" t="s">
        <v>419</v>
      </c>
      <c r="B463" s="10" t="s">
        <v>1067</v>
      </c>
      <c r="C463" s="522"/>
      <c r="D463" s="229" t="s">
        <v>370</v>
      </c>
      <c r="E463" s="226"/>
      <c r="F463" s="227"/>
      <c r="G463" s="228"/>
      <c r="H463" s="228"/>
      <c r="I463" s="2"/>
    </row>
    <row r="464" spans="1:9" s="3" customFormat="1" outlineLevel="2">
      <c r="A464" s="48" t="s">
        <v>419</v>
      </c>
      <c r="B464" s="10"/>
      <c r="C464" s="527"/>
      <c r="D464" s="181" t="s">
        <v>281</v>
      </c>
      <c r="E464" s="220" t="s">
        <v>117</v>
      </c>
      <c r="F464" s="183">
        <v>38</v>
      </c>
      <c r="G464" s="184"/>
      <c r="H464" s="63">
        <f t="shared" ref="H464:H470" si="32">$F464*G464</f>
        <v>0</v>
      </c>
      <c r="I464" s="2"/>
    </row>
    <row r="465" spans="1:9" s="3" customFormat="1" outlineLevel="2">
      <c r="A465" s="48" t="s">
        <v>419</v>
      </c>
      <c r="B465" s="10"/>
      <c r="C465" s="527"/>
      <c r="D465" s="181" t="s">
        <v>282</v>
      </c>
      <c r="E465" s="220" t="s">
        <v>40</v>
      </c>
      <c r="F465" s="183">
        <v>4</v>
      </c>
      <c r="G465" s="184"/>
      <c r="H465" s="63">
        <f t="shared" si="32"/>
        <v>0</v>
      </c>
      <c r="I465" s="2"/>
    </row>
    <row r="466" spans="1:9" s="3" customFormat="1" outlineLevel="2">
      <c r="A466" s="48" t="s">
        <v>419</v>
      </c>
      <c r="B466" s="10"/>
      <c r="C466" s="527"/>
      <c r="D466" s="181" t="s">
        <v>312</v>
      </c>
      <c r="E466" s="220" t="s">
        <v>117</v>
      </c>
      <c r="F466" s="183">
        <v>7</v>
      </c>
      <c r="G466" s="184"/>
      <c r="H466" s="63">
        <f t="shared" si="32"/>
        <v>0</v>
      </c>
      <c r="I466" s="2"/>
    </row>
    <row r="467" spans="1:9" s="3" customFormat="1" outlineLevel="2">
      <c r="A467" s="48" t="s">
        <v>419</v>
      </c>
      <c r="B467" s="10"/>
      <c r="C467" s="522"/>
      <c r="D467" s="215"/>
      <c r="E467" s="226"/>
      <c r="F467" s="227"/>
      <c r="G467" s="228"/>
      <c r="H467" s="63">
        <f t="shared" si="32"/>
        <v>0</v>
      </c>
      <c r="I467" s="2"/>
    </row>
    <row r="468" spans="1:9" s="3" customFormat="1" outlineLevel="2">
      <c r="A468" s="48"/>
      <c r="B468" s="10" t="s">
        <v>1068</v>
      </c>
      <c r="C468" s="522"/>
      <c r="D468" s="97" t="s">
        <v>1066</v>
      </c>
      <c r="E468" s="226"/>
      <c r="F468" s="227"/>
      <c r="G468" s="228"/>
      <c r="H468" s="63">
        <f t="shared" si="32"/>
        <v>0</v>
      </c>
      <c r="I468" s="2"/>
    </row>
    <row r="469" spans="1:9" s="3" customFormat="1" ht="77.25" outlineLevel="2">
      <c r="A469" s="48" t="s">
        <v>419</v>
      </c>
      <c r="B469" s="10"/>
      <c r="C469" s="522"/>
      <c r="D469" s="229" t="s">
        <v>369</v>
      </c>
      <c r="E469" s="226"/>
      <c r="F469" s="227"/>
      <c r="G469" s="228"/>
      <c r="H469" s="63">
        <f t="shared" si="32"/>
        <v>0</v>
      </c>
      <c r="I469" s="2"/>
    </row>
    <row r="470" spans="1:9" s="3" customFormat="1" outlineLevel="2">
      <c r="A470" s="48" t="s">
        <v>419</v>
      </c>
      <c r="B470" s="42"/>
      <c r="C470" s="524"/>
      <c r="D470" s="449"/>
      <c r="E470" s="220" t="s">
        <v>117</v>
      </c>
      <c r="F470" s="183">
        <v>22</v>
      </c>
      <c r="G470" s="184"/>
      <c r="H470" s="63">
        <f t="shared" si="32"/>
        <v>0</v>
      </c>
      <c r="I470" s="2"/>
    </row>
    <row r="471" spans="1:9" s="3" customFormat="1" outlineLevel="2">
      <c r="A471" s="48" t="s">
        <v>419</v>
      </c>
      <c r="B471" s="10"/>
      <c r="C471" s="523"/>
      <c r="D471" s="37"/>
      <c r="E471" s="28"/>
      <c r="F471" s="30"/>
      <c r="G471" s="31"/>
      <c r="H471" s="31"/>
      <c r="I471" s="2"/>
    </row>
    <row r="472" spans="1:9" s="3" customFormat="1" outlineLevel="1">
      <c r="A472" s="48" t="s">
        <v>419</v>
      </c>
      <c r="B472" s="125" t="str">
        <f>B460</f>
        <v>A.10.</v>
      </c>
      <c r="C472" s="521"/>
      <c r="D472" s="131" t="str">
        <f>D460</f>
        <v>KAMENOREZAČKI RADOVI</v>
      </c>
      <c r="E472" s="621" t="s">
        <v>9</v>
      </c>
      <c r="F472" s="621"/>
      <c r="G472" s="132"/>
      <c r="H472" s="133">
        <f>SUM(H461:H471)</f>
        <v>0</v>
      </c>
      <c r="I472" s="2"/>
    </row>
    <row r="473" spans="1:9" outlineLevel="1">
      <c r="D473" s="14"/>
    </row>
    <row r="474" spans="1:9" outlineLevel="1">
      <c r="A474" s="48" t="s">
        <v>193</v>
      </c>
      <c r="B474" s="125" t="s">
        <v>1069</v>
      </c>
      <c r="C474" s="521"/>
      <c r="D474" s="126" t="s">
        <v>28</v>
      </c>
      <c r="E474" s="127"/>
      <c r="F474" s="128"/>
      <c r="G474" s="129"/>
      <c r="H474" s="130"/>
    </row>
    <row r="475" spans="1:9" outlineLevel="2">
      <c r="A475" s="48" t="s">
        <v>193</v>
      </c>
      <c r="B475" s="28"/>
      <c r="C475" s="523"/>
      <c r="D475" s="29"/>
      <c r="E475" s="28"/>
      <c r="F475" s="30"/>
      <c r="G475" s="31"/>
      <c r="H475" s="31"/>
    </row>
    <row r="476" spans="1:9" s="3" customFormat="1" outlineLevel="2">
      <c r="A476" s="48" t="s">
        <v>193</v>
      </c>
      <c r="B476" s="10" t="s">
        <v>1070</v>
      </c>
      <c r="C476" s="388"/>
      <c r="D476" s="203" t="s">
        <v>179</v>
      </c>
      <c r="E476" s="401"/>
      <c r="F476" s="402"/>
      <c r="G476" s="403"/>
      <c r="H476" s="403"/>
      <c r="I476" s="2"/>
    </row>
    <row r="477" spans="1:9" s="3" customFormat="1" ht="51.75" outlineLevel="2">
      <c r="A477" s="48" t="s">
        <v>193</v>
      </c>
      <c r="B477" s="10"/>
      <c r="C477" s="388"/>
      <c r="D477" s="190" t="s">
        <v>283</v>
      </c>
      <c r="E477" s="401"/>
      <c r="F477" s="402"/>
      <c r="G477" s="403"/>
      <c r="H477" s="403"/>
      <c r="I477" s="2"/>
    </row>
    <row r="478" spans="1:9" s="3" customFormat="1" ht="77.25" outlineLevel="2">
      <c r="A478" s="48" t="s">
        <v>193</v>
      </c>
      <c r="B478" s="10"/>
      <c r="C478" s="522"/>
      <c r="D478" s="229" t="s">
        <v>182</v>
      </c>
      <c r="E478" s="226"/>
      <c r="F478" s="227"/>
      <c r="G478" s="228"/>
      <c r="H478" s="228"/>
      <c r="I478" s="2"/>
    </row>
    <row r="479" spans="1:9" s="3" customFormat="1" outlineLevel="2">
      <c r="A479" s="48" t="s">
        <v>193</v>
      </c>
      <c r="B479" s="10"/>
      <c r="C479" s="527"/>
      <c r="D479" s="74" t="s">
        <v>284</v>
      </c>
      <c r="E479" s="164" t="s">
        <v>50</v>
      </c>
      <c r="F479" s="165">
        <v>539</v>
      </c>
      <c r="G479" s="166"/>
      <c r="H479" s="63">
        <f t="shared" ref="H479:H484" si="33">$F479*G479</f>
        <v>0</v>
      </c>
      <c r="I479" s="2"/>
    </row>
    <row r="480" spans="1:9" s="3" customFormat="1" outlineLevel="2">
      <c r="A480" s="48" t="s">
        <v>193</v>
      </c>
      <c r="B480" s="10"/>
      <c r="C480" s="527"/>
      <c r="D480" s="74" t="s">
        <v>285</v>
      </c>
      <c r="E480" s="164" t="s">
        <v>50</v>
      </c>
      <c r="F480" s="165">
        <v>302</v>
      </c>
      <c r="G480" s="166"/>
      <c r="H480" s="63">
        <f t="shared" si="33"/>
        <v>0</v>
      </c>
      <c r="I480" s="2"/>
    </row>
    <row r="481" spans="1:9" s="3" customFormat="1" outlineLevel="2">
      <c r="A481" s="48" t="s">
        <v>193</v>
      </c>
      <c r="B481" s="10"/>
      <c r="C481" s="527"/>
      <c r="D481" s="74" t="s">
        <v>289</v>
      </c>
      <c r="E481" s="164" t="s">
        <v>50</v>
      </c>
      <c r="F481" s="165">
        <v>108</v>
      </c>
      <c r="G481" s="166"/>
      <c r="H481" s="63">
        <f t="shared" si="33"/>
        <v>0</v>
      </c>
      <c r="I481" s="2"/>
    </row>
    <row r="482" spans="1:9" s="3" customFormat="1" outlineLevel="2">
      <c r="A482" s="48" t="s">
        <v>193</v>
      </c>
      <c r="B482" s="10"/>
      <c r="C482" s="527"/>
      <c r="D482" s="74" t="s">
        <v>290</v>
      </c>
      <c r="E482" s="164" t="s">
        <v>50</v>
      </c>
      <c r="F482" s="165">
        <v>30</v>
      </c>
      <c r="G482" s="166"/>
      <c r="H482" s="63">
        <f t="shared" si="33"/>
        <v>0</v>
      </c>
      <c r="I482" s="2"/>
    </row>
    <row r="483" spans="1:9" s="3" customFormat="1" outlineLevel="2">
      <c r="A483" s="48" t="s">
        <v>193</v>
      </c>
      <c r="B483" s="10"/>
      <c r="C483" s="527"/>
      <c r="D483" s="74" t="s">
        <v>180</v>
      </c>
      <c r="E483" s="164" t="s">
        <v>50</v>
      </c>
      <c r="F483" s="165">
        <v>431</v>
      </c>
      <c r="G483" s="166"/>
      <c r="H483" s="63">
        <f t="shared" si="33"/>
        <v>0</v>
      </c>
      <c r="I483" s="2"/>
    </row>
    <row r="484" spans="1:9" s="3" customFormat="1" outlineLevel="2">
      <c r="A484" s="48" t="s">
        <v>193</v>
      </c>
      <c r="B484" s="10"/>
      <c r="C484" s="527"/>
      <c r="D484" s="74" t="s">
        <v>181</v>
      </c>
      <c r="E484" s="164" t="s">
        <v>50</v>
      </c>
      <c r="F484" s="165">
        <v>272</v>
      </c>
      <c r="G484" s="166"/>
      <c r="H484" s="63">
        <f t="shared" si="33"/>
        <v>0</v>
      </c>
      <c r="I484" s="2"/>
    </row>
    <row r="485" spans="1:9" s="3" customFormat="1" outlineLevel="2">
      <c r="A485" s="48" t="s">
        <v>193</v>
      </c>
      <c r="B485" s="10"/>
      <c r="C485" s="388"/>
      <c r="D485" s="14"/>
      <c r="E485" s="10"/>
      <c r="F485" s="12"/>
      <c r="G485" s="13"/>
      <c r="H485" s="13"/>
      <c r="I485" s="2"/>
    </row>
    <row r="486" spans="1:9" outlineLevel="1">
      <c r="A486" s="48" t="s">
        <v>193</v>
      </c>
      <c r="B486" s="125" t="str">
        <f>B474</f>
        <v>A.11.</v>
      </c>
      <c r="C486" s="521"/>
      <c r="D486" s="131" t="str">
        <f>D474</f>
        <v>SOBOSLIKARSKI RADOVI</v>
      </c>
      <c r="E486" s="621" t="s">
        <v>9</v>
      </c>
      <c r="F486" s="621"/>
      <c r="G486" s="132"/>
      <c r="H486" s="133">
        <f>SUM(H475:H485)</f>
        <v>0</v>
      </c>
    </row>
    <row r="487" spans="1:9" outlineLevel="1">
      <c r="B487" s="32"/>
      <c r="C487" s="525"/>
      <c r="D487" s="122"/>
      <c r="E487" s="32"/>
      <c r="F487" s="33"/>
      <c r="G487" s="34"/>
      <c r="H487" s="34"/>
    </row>
    <row r="488" spans="1:9" outlineLevel="1">
      <c r="A488" s="48" t="s">
        <v>194</v>
      </c>
      <c r="B488" s="125" t="s">
        <v>1071</v>
      </c>
      <c r="C488" s="521"/>
      <c r="D488" s="126" t="s">
        <v>29</v>
      </c>
      <c r="E488" s="127"/>
      <c r="F488" s="128"/>
      <c r="G488" s="129"/>
      <c r="H488" s="130"/>
    </row>
    <row r="489" spans="1:9" outlineLevel="2">
      <c r="A489" s="48" t="s">
        <v>194</v>
      </c>
      <c r="B489" s="28"/>
      <c r="C489" s="523"/>
      <c r="D489" s="29"/>
      <c r="E489" s="28"/>
      <c r="F489" s="30"/>
      <c r="G489" s="31"/>
      <c r="H489" s="31"/>
    </row>
    <row r="490" spans="1:9" s="3" customFormat="1" outlineLevel="2">
      <c r="A490" s="48" t="s">
        <v>194</v>
      </c>
      <c r="B490" s="10" t="s">
        <v>1072</v>
      </c>
      <c r="C490" s="388"/>
      <c r="D490" s="14" t="s">
        <v>183</v>
      </c>
      <c r="E490" s="10"/>
      <c r="F490" s="12"/>
      <c r="G490" s="13"/>
      <c r="H490" s="13"/>
      <c r="I490" s="2"/>
    </row>
    <row r="491" spans="1:9" s="3" customFormat="1" ht="102.75" outlineLevel="2">
      <c r="A491" s="48" t="s">
        <v>194</v>
      </c>
      <c r="B491" s="10"/>
      <c r="C491" s="388"/>
      <c r="D491" s="11" t="s">
        <v>371</v>
      </c>
      <c r="E491" s="10"/>
      <c r="F491" s="12"/>
      <c r="G491" s="13"/>
      <c r="H491" s="13"/>
      <c r="I491" s="2"/>
    </row>
    <row r="492" spans="1:9" s="3" customFormat="1" ht="153.75" outlineLevel="2">
      <c r="A492" s="48" t="s">
        <v>194</v>
      </c>
      <c r="B492" s="10"/>
      <c r="C492" s="388"/>
      <c r="D492" s="11" t="s">
        <v>213</v>
      </c>
      <c r="E492" s="10"/>
      <c r="F492" s="12"/>
      <c r="G492" s="13"/>
      <c r="H492" s="13"/>
      <c r="I492" s="2"/>
    </row>
    <row r="493" spans="1:9" s="3" customFormat="1" ht="26.25" outlineLevel="2">
      <c r="A493" s="48" t="s">
        <v>194</v>
      </c>
      <c r="B493" s="10"/>
      <c r="C493" s="522"/>
      <c r="D493" s="98" t="s">
        <v>373</v>
      </c>
      <c r="E493" s="24"/>
      <c r="F493" s="26"/>
      <c r="G493" s="27"/>
      <c r="H493" s="27"/>
      <c r="I493" s="2"/>
    </row>
    <row r="494" spans="1:9" s="3" customFormat="1" outlineLevel="2">
      <c r="A494" s="48" t="s">
        <v>194</v>
      </c>
      <c r="B494" s="42"/>
      <c r="C494" s="524"/>
      <c r="D494" s="116" t="s">
        <v>372</v>
      </c>
      <c r="E494" s="117" t="s">
        <v>22</v>
      </c>
      <c r="F494" s="118">
        <v>294</v>
      </c>
      <c r="G494" s="119"/>
      <c r="H494" s="63">
        <f t="shared" ref="H494" si="34">$F494*G494</f>
        <v>0</v>
      </c>
      <c r="I494" s="2"/>
    </row>
    <row r="495" spans="1:9" s="3" customFormat="1" outlineLevel="2">
      <c r="A495" s="48" t="s">
        <v>194</v>
      </c>
      <c r="B495" s="10"/>
      <c r="C495" s="523"/>
      <c r="D495" s="29"/>
      <c r="E495" s="28"/>
      <c r="F495" s="30"/>
      <c r="G495" s="31"/>
      <c r="H495" s="31"/>
      <c r="I495" s="2"/>
    </row>
    <row r="496" spans="1:9" s="3" customFormat="1" outlineLevel="2">
      <c r="A496" s="48" t="s">
        <v>194</v>
      </c>
      <c r="B496" s="10" t="s">
        <v>1073</v>
      </c>
      <c r="C496" s="388"/>
      <c r="D496" s="203" t="s">
        <v>383</v>
      </c>
      <c r="E496" s="186"/>
      <c r="F496" s="187"/>
      <c r="G496" s="188"/>
      <c r="H496" s="188"/>
      <c r="I496" s="2"/>
    </row>
    <row r="497" spans="1:9" s="3" customFormat="1" ht="77.25" outlineLevel="2">
      <c r="A497" s="48" t="s">
        <v>194</v>
      </c>
      <c r="B497" s="10"/>
      <c r="C497" s="388"/>
      <c r="D497" s="148" t="s">
        <v>387</v>
      </c>
      <c r="E497" s="10"/>
      <c r="F497" s="12"/>
      <c r="G497" s="13"/>
      <c r="H497" s="13"/>
      <c r="I497" s="2"/>
    </row>
    <row r="498" spans="1:9" s="3" customFormat="1" ht="39" outlineLevel="2">
      <c r="A498" s="48" t="s">
        <v>194</v>
      </c>
      <c r="B498" s="10"/>
      <c r="C498" s="388"/>
      <c r="D498" s="148" t="s">
        <v>384</v>
      </c>
      <c r="E498" s="10"/>
      <c r="F498" s="12"/>
      <c r="G498" s="13"/>
      <c r="H498" s="13"/>
      <c r="I498" s="2"/>
    </row>
    <row r="499" spans="1:9" s="3" customFormat="1" ht="51.75" outlineLevel="2">
      <c r="A499" s="48" t="s">
        <v>194</v>
      </c>
      <c r="B499" s="10"/>
      <c r="C499" s="388"/>
      <c r="D499" s="11" t="s">
        <v>388</v>
      </c>
      <c r="E499" s="10"/>
      <c r="F499" s="12"/>
      <c r="G499" s="13"/>
      <c r="H499" s="13"/>
      <c r="I499" s="2"/>
    </row>
    <row r="500" spans="1:9" s="3" customFormat="1" ht="64.5" outlineLevel="2">
      <c r="A500" s="48" t="s">
        <v>194</v>
      </c>
      <c r="B500" s="10"/>
      <c r="C500" s="527"/>
      <c r="D500" s="221" t="s">
        <v>385</v>
      </c>
      <c r="E500" s="32"/>
      <c r="F500" s="33"/>
      <c r="G500" s="34"/>
      <c r="H500" s="124"/>
      <c r="I500" s="2"/>
    </row>
    <row r="501" spans="1:9" s="3" customFormat="1" outlineLevel="2">
      <c r="A501" s="48" t="s">
        <v>194</v>
      </c>
      <c r="B501" s="10"/>
      <c r="C501" s="527"/>
      <c r="D501" s="199" t="s">
        <v>386</v>
      </c>
      <c r="E501" s="200" t="s">
        <v>117</v>
      </c>
      <c r="F501" s="201">
        <v>260</v>
      </c>
      <c r="G501" s="202"/>
      <c r="H501" s="63">
        <f t="shared" ref="H501" si="35">$F501*G501</f>
        <v>0</v>
      </c>
      <c r="I501" s="2"/>
    </row>
    <row r="502" spans="1:9" s="3" customFormat="1" outlineLevel="2">
      <c r="A502" s="48" t="s">
        <v>194</v>
      </c>
      <c r="B502" s="10"/>
      <c r="C502" s="388"/>
      <c r="D502" s="189"/>
      <c r="E502" s="186"/>
      <c r="F502" s="187"/>
      <c r="G502" s="188"/>
      <c r="H502" s="188"/>
      <c r="I502" s="2"/>
    </row>
    <row r="503" spans="1:9" s="3" customFormat="1" outlineLevel="2">
      <c r="A503" s="48" t="s">
        <v>194</v>
      </c>
      <c r="B503" s="10" t="s">
        <v>1074</v>
      </c>
      <c r="C503" s="388"/>
      <c r="D503" s="49" t="s">
        <v>211</v>
      </c>
      <c r="E503" s="10"/>
      <c r="F503" s="12"/>
      <c r="G503" s="13"/>
      <c r="H503" s="13"/>
      <c r="I503" s="2"/>
    </row>
    <row r="504" spans="1:9" s="3" customFormat="1" ht="192" outlineLevel="2">
      <c r="A504" s="48" t="s">
        <v>194</v>
      </c>
      <c r="B504" s="10"/>
      <c r="C504" s="388"/>
      <c r="D504" s="121" t="s">
        <v>212</v>
      </c>
      <c r="E504" s="10"/>
      <c r="F504" s="12"/>
      <c r="G504" s="13"/>
      <c r="H504" s="13"/>
      <c r="I504" s="2"/>
    </row>
    <row r="505" spans="1:9" s="3" customFormat="1" ht="51.75" outlineLevel="2">
      <c r="A505" s="48" t="s">
        <v>194</v>
      </c>
      <c r="B505" s="10"/>
      <c r="C505" s="388"/>
      <c r="D505" s="121" t="s">
        <v>286</v>
      </c>
      <c r="E505" s="10"/>
      <c r="F505" s="12"/>
      <c r="G505" s="13"/>
      <c r="H505" s="13"/>
      <c r="I505" s="2"/>
    </row>
    <row r="506" spans="1:9" s="3" customFormat="1" ht="51.75" outlineLevel="2">
      <c r="A506" s="48" t="s">
        <v>194</v>
      </c>
      <c r="B506" s="10"/>
      <c r="C506" s="388"/>
      <c r="D506" s="11" t="s">
        <v>287</v>
      </c>
      <c r="E506" s="10"/>
      <c r="F506" s="12"/>
      <c r="G506" s="13"/>
      <c r="H506" s="13"/>
      <c r="I506" s="2"/>
    </row>
    <row r="507" spans="1:9" s="3" customFormat="1" outlineLevel="2">
      <c r="A507" s="48" t="s">
        <v>194</v>
      </c>
      <c r="B507" s="10"/>
      <c r="C507" s="527"/>
      <c r="D507" s="116"/>
      <c r="E507" s="117" t="s">
        <v>117</v>
      </c>
      <c r="F507" s="118">
        <v>30</v>
      </c>
      <c r="G507" s="119"/>
      <c r="H507" s="63">
        <f t="shared" ref="H507" si="36">$F507*G507</f>
        <v>0</v>
      </c>
      <c r="I507" s="2"/>
    </row>
    <row r="508" spans="1:9" s="3" customFormat="1" outlineLevel="2">
      <c r="A508" s="48" t="s">
        <v>194</v>
      </c>
      <c r="B508" s="10"/>
      <c r="C508" s="388"/>
      <c r="D508" s="11"/>
      <c r="E508" s="10"/>
      <c r="F508" s="12"/>
      <c r="G508" s="13"/>
      <c r="H508" s="13"/>
      <c r="I508" s="2"/>
    </row>
    <row r="509" spans="1:9" s="3" customFormat="1" outlineLevel="2">
      <c r="A509" s="48"/>
      <c r="B509" s="10" t="s">
        <v>1075</v>
      </c>
      <c r="C509" s="388"/>
      <c r="D509" s="14" t="s">
        <v>434</v>
      </c>
      <c r="E509" s="10"/>
      <c r="F509" s="12"/>
      <c r="G509" s="13"/>
      <c r="H509" s="13"/>
      <c r="I509" s="2"/>
    </row>
    <row r="510" spans="1:9" s="3" customFormat="1" ht="90" outlineLevel="2">
      <c r="A510" s="48" t="s">
        <v>194</v>
      </c>
      <c r="B510" s="10"/>
      <c r="C510" s="388"/>
      <c r="D510" s="20" t="s">
        <v>295</v>
      </c>
      <c r="E510" s="10"/>
      <c r="F510" s="12"/>
      <c r="G510" s="13"/>
      <c r="H510" s="13"/>
      <c r="I510" s="2" t="s">
        <v>233</v>
      </c>
    </row>
    <row r="511" spans="1:9" s="3" customFormat="1" ht="51.75" outlineLevel="2">
      <c r="A511" s="48" t="s">
        <v>194</v>
      </c>
      <c r="B511" s="10"/>
      <c r="C511" s="388"/>
      <c r="D511" s="11" t="s">
        <v>234</v>
      </c>
      <c r="E511" s="10"/>
      <c r="F511" s="12"/>
      <c r="G511" s="13"/>
      <c r="H511" s="13"/>
      <c r="I511" s="2"/>
    </row>
    <row r="512" spans="1:9" s="3" customFormat="1" outlineLevel="2">
      <c r="A512" s="48" t="s">
        <v>194</v>
      </c>
      <c r="B512" s="10"/>
      <c r="C512" s="527"/>
      <c r="D512" s="116"/>
      <c r="E512" s="117" t="s">
        <v>40</v>
      </c>
      <c r="F512" s="118">
        <v>4</v>
      </c>
      <c r="G512" s="119"/>
      <c r="H512" s="63">
        <f t="shared" ref="H512" si="37">$F512*G512</f>
        <v>0</v>
      </c>
      <c r="I512" s="2"/>
    </row>
    <row r="513" spans="1:9" s="3" customFormat="1" outlineLevel="2">
      <c r="A513" s="48" t="s">
        <v>194</v>
      </c>
      <c r="B513" s="10"/>
      <c r="C513" s="388"/>
      <c r="D513" s="11"/>
      <c r="E513" s="10"/>
      <c r="F513" s="12"/>
      <c r="G513" s="13"/>
      <c r="H513" s="13"/>
      <c r="I513" s="2"/>
    </row>
    <row r="514" spans="1:9" s="3" customFormat="1" outlineLevel="2">
      <c r="A514" s="48" t="s">
        <v>194</v>
      </c>
      <c r="B514" s="10" t="s">
        <v>1076</v>
      </c>
      <c r="C514" s="388"/>
      <c r="D514" s="49" t="s">
        <v>296</v>
      </c>
      <c r="E514" s="10"/>
      <c r="F514" s="12"/>
      <c r="G514" s="13"/>
      <c r="H514" s="13"/>
      <c r="I514" s="2"/>
    </row>
    <row r="515" spans="1:9" s="3" customFormat="1" ht="39" outlineLevel="2">
      <c r="A515" s="48" t="s">
        <v>194</v>
      </c>
      <c r="B515" s="10"/>
      <c r="C515" s="388"/>
      <c r="D515" s="121" t="s">
        <v>299</v>
      </c>
      <c r="E515" s="10"/>
      <c r="F515" s="12"/>
      <c r="G515" s="13"/>
      <c r="H515" s="13"/>
      <c r="I515" s="2"/>
    </row>
    <row r="516" spans="1:9" s="3" customFormat="1" ht="90" outlineLevel="2">
      <c r="A516" s="48" t="s">
        <v>194</v>
      </c>
      <c r="B516" s="10"/>
      <c r="C516" s="388"/>
      <c r="D516" s="121" t="s">
        <v>297</v>
      </c>
      <c r="E516" s="10"/>
      <c r="F516" s="12"/>
      <c r="G516" s="13"/>
      <c r="H516" s="13"/>
      <c r="I516" s="2"/>
    </row>
    <row r="517" spans="1:9" s="3" customFormat="1" ht="128.25" outlineLevel="2">
      <c r="A517" s="48" t="s">
        <v>194</v>
      </c>
      <c r="B517" s="10"/>
      <c r="C517" s="388"/>
      <c r="D517" s="121" t="s">
        <v>433</v>
      </c>
      <c r="E517" s="10"/>
      <c r="F517" s="12"/>
      <c r="G517" s="13"/>
      <c r="H517" s="13"/>
      <c r="I517" s="2"/>
    </row>
    <row r="518" spans="1:9" s="3" customFormat="1" ht="64.5" outlineLevel="2">
      <c r="A518" s="48" t="s">
        <v>194</v>
      </c>
      <c r="B518" s="10"/>
      <c r="C518" s="388"/>
      <c r="D518" s="121" t="s">
        <v>298</v>
      </c>
      <c r="E518" s="10"/>
      <c r="F518" s="12"/>
      <c r="G518" s="13"/>
      <c r="H518" s="13"/>
      <c r="I518" s="2"/>
    </row>
    <row r="519" spans="1:9" s="3" customFormat="1" ht="64.5" outlineLevel="2">
      <c r="A519" s="48" t="s">
        <v>194</v>
      </c>
      <c r="B519" s="10"/>
      <c r="C519" s="388"/>
      <c r="D519" s="121" t="s">
        <v>300</v>
      </c>
      <c r="E519" s="10"/>
      <c r="F519" s="12"/>
      <c r="G519" s="13"/>
      <c r="H519" s="13"/>
      <c r="I519" s="2"/>
    </row>
    <row r="520" spans="1:9" s="3" customFormat="1" outlineLevel="2">
      <c r="A520" s="48" t="s">
        <v>194</v>
      </c>
      <c r="B520" s="10"/>
      <c r="C520" s="527"/>
      <c r="D520" s="116" t="s">
        <v>303</v>
      </c>
      <c r="E520" s="117" t="s">
        <v>22</v>
      </c>
      <c r="F520" s="118"/>
      <c r="G520" s="119"/>
      <c r="H520" s="63">
        <f t="shared" ref="H520:H522" si="38">$F520*G520</f>
        <v>0</v>
      </c>
      <c r="I520" s="2"/>
    </row>
    <row r="521" spans="1:9" s="3" customFormat="1" outlineLevel="2">
      <c r="A521" s="48" t="s">
        <v>194</v>
      </c>
      <c r="B521" s="10"/>
      <c r="C521" s="527"/>
      <c r="D521" s="116" t="s">
        <v>302</v>
      </c>
      <c r="E521" s="117" t="s">
        <v>58</v>
      </c>
      <c r="F521" s="118"/>
      <c r="G521" s="119"/>
      <c r="H521" s="63">
        <f t="shared" si="38"/>
        <v>0</v>
      </c>
      <c r="I521" s="2"/>
    </row>
    <row r="522" spans="1:9" s="3" customFormat="1" outlineLevel="2">
      <c r="A522" s="48" t="s">
        <v>194</v>
      </c>
      <c r="B522" s="10"/>
      <c r="C522" s="527"/>
      <c r="D522" s="116" t="s">
        <v>301</v>
      </c>
      <c r="E522" s="117" t="s">
        <v>40</v>
      </c>
      <c r="F522" s="118"/>
      <c r="G522" s="119"/>
      <c r="H522" s="63">
        <f t="shared" si="38"/>
        <v>0</v>
      </c>
      <c r="I522" s="2"/>
    </row>
    <row r="523" spans="1:9" s="3" customFormat="1" outlineLevel="2">
      <c r="A523" s="48" t="s">
        <v>194</v>
      </c>
      <c r="B523" s="10"/>
      <c r="C523" s="522"/>
      <c r="D523" s="25"/>
      <c r="E523" s="10"/>
      <c r="F523" s="12"/>
      <c r="G523" s="13"/>
      <c r="H523" s="13"/>
      <c r="I523" s="2"/>
    </row>
    <row r="524" spans="1:9" s="3" customFormat="1" outlineLevel="2">
      <c r="A524" s="48" t="s">
        <v>194</v>
      </c>
      <c r="B524" s="24"/>
      <c r="C524" s="522"/>
      <c r="D524" s="25"/>
      <c r="E524" s="24"/>
      <c r="F524" s="26"/>
      <c r="G524" s="27"/>
      <c r="H524" s="27"/>
      <c r="I524" s="2"/>
    </row>
    <row r="525" spans="1:9" s="3" customFormat="1" outlineLevel="1">
      <c r="A525" s="48" t="s">
        <v>194</v>
      </c>
      <c r="B525" s="125" t="str">
        <f>B488</f>
        <v>A.12.</v>
      </c>
      <c r="C525" s="521"/>
      <c r="D525" s="131" t="str">
        <f>D488</f>
        <v>BRAVARSKI RADOVI</v>
      </c>
      <c r="E525" s="621" t="s">
        <v>9</v>
      </c>
      <c r="F525" s="621"/>
      <c r="G525" s="132"/>
      <c r="H525" s="133">
        <f>SUM(H488:H524)</f>
        <v>0</v>
      </c>
      <c r="I525" s="2"/>
    </row>
    <row r="526" spans="1:9" s="3" customFormat="1" outlineLevel="1">
      <c r="A526" s="2"/>
      <c r="B526" s="32"/>
      <c r="C526" s="525"/>
      <c r="D526" s="122"/>
      <c r="E526" s="32"/>
      <c r="F526" s="33"/>
      <c r="G526" s="34"/>
      <c r="H526" s="34"/>
      <c r="I526" s="2"/>
    </row>
    <row r="527" spans="1:9" s="3" customFormat="1" outlineLevel="1">
      <c r="A527" s="48" t="s">
        <v>195</v>
      </c>
      <c r="B527" s="125" t="s">
        <v>1077</v>
      </c>
      <c r="C527" s="521"/>
      <c r="D527" s="126" t="s">
        <v>30</v>
      </c>
      <c r="E527" s="127"/>
      <c r="F527" s="128"/>
      <c r="G527" s="129"/>
      <c r="H527" s="130"/>
      <c r="I527" s="2"/>
    </row>
    <row r="528" spans="1:9" s="3" customFormat="1" outlineLevel="2">
      <c r="A528" s="48" t="s">
        <v>195</v>
      </c>
      <c r="B528" s="28"/>
      <c r="C528" s="523"/>
      <c r="D528" s="29"/>
      <c r="E528" s="28"/>
      <c r="F528" s="30"/>
      <c r="G528" s="31"/>
      <c r="H528" s="31"/>
      <c r="I528" s="2"/>
    </row>
    <row r="529" spans="1:9" s="3" customFormat="1" outlineLevel="2">
      <c r="A529" s="48" t="s">
        <v>195</v>
      </c>
      <c r="B529" s="10" t="s">
        <v>1078</v>
      </c>
      <c r="C529" s="388"/>
      <c r="D529" s="14" t="s">
        <v>198</v>
      </c>
      <c r="E529" s="10"/>
      <c r="F529" s="12"/>
      <c r="G529" s="13"/>
      <c r="H529" s="13"/>
      <c r="I529" s="2"/>
    </row>
    <row r="530" spans="1:9" s="3" customFormat="1" ht="128.25" outlineLevel="2">
      <c r="A530" s="48" t="s">
        <v>195</v>
      </c>
      <c r="B530" s="10"/>
      <c r="C530" s="522"/>
      <c r="D530" s="25" t="s">
        <v>197</v>
      </c>
      <c r="E530" s="24"/>
      <c r="F530" s="26"/>
      <c r="G530" s="27"/>
      <c r="H530" s="27"/>
      <c r="I530" s="2"/>
    </row>
    <row r="531" spans="1:9" s="3" customFormat="1" outlineLevel="2">
      <c r="A531" s="48" t="s">
        <v>195</v>
      </c>
      <c r="B531" s="42"/>
      <c r="C531" s="524"/>
      <c r="D531" s="116" t="s">
        <v>199</v>
      </c>
      <c r="E531" s="117" t="s">
        <v>50</v>
      </c>
      <c r="F531" s="118">
        <v>528</v>
      </c>
      <c r="G531" s="119"/>
      <c r="H531" s="63">
        <f t="shared" ref="H531" si="39">$F531*G531</f>
        <v>0</v>
      </c>
      <c r="I531" s="2"/>
    </row>
    <row r="532" spans="1:9" s="3" customFormat="1" outlineLevel="2">
      <c r="A532" s="48" t="s">
        <v>195</v>
      </c>
      <c r="B532" s="10"/>
      <c r="C532" s="388"/>
      <c r="D532" s="11"/>
      <c r="E532" s="10"/>
      <c r="F532" s="12"/>
      <c r="G532" s="13"/>
      <c r="H532" s="13"/>
      <c r="I532" s="2"/>
    </row>
    <row r="533" spans="1:9" s="3" customFormat="1" outlineLevel="2">
      <c r="A533" s="48" t="s">
        <v>195</v>
      </c>
      <c r="B533" s="10" t="s">
        <v>1079</v>
      </c>
      <c r="C533" s="388"/>
      <c r="D533" s="14" t="s">
        <v>235</v>
      </c>
      <c r="E533" s="10"/>
      <c r="F533" s="12"/>
      <c r="G533" s="13"/>
      <c r="H533" s="13"/>
      <c r="I533" s="2"/>
    </row>
    <row r="534" spans="1:9" s="3" customFormat="1" ht="141" outlineLevel="2">
      <c r="A534" s="48" t="s">
        <v>195</v>
      </c>
      <c r="B534" s="10"/>
      <c r="C534" s="522"/>
      <c r="D534" s="98" t="s">
        <v>207</v>
      </c>
      <c r="E534" s="24"/>
      <c r="F534" s="26"/>
      <c r="G534" s="27"/>
      <c r="H534" s="27"/>
      <c r="I534" s="2"/>
    </row>
    <row r="535" spans="1:9" s="3" customFormat="1" ht="26.25" outlineLevel="2">
      <c r="A535" s="48" t="s">
        <v>195</v>
      </c>
      <c r="B535" s="42"/>
      <c r="C535" s="524"/>
      <c r="D535" s="116" t="s">
        <v>208</v>
      </c>
      <c r="E535" s="117" t="s">
        <v>50</v>
      </c>
      <c r="F535" s="118">
        <v>438</v>
      </c>
      <c r="G535" s="119"/>
      <c r="H535" s="63">
        <f t="shared" ref="H535" si="40">$F535*G535</f>
        <v>0</v>
      </c>
      <c r="I535" s="2"/>
    </row>
    <row r="536" spans="1:9" s="3" customFormat="1" outlineLevel="2">
      <c r="A536" s="48" t="s">
        <v>195</v>
      </c>
      <c r="B536" s="10"/>
      <c r="C536" s="523"/>
      <c r="D536" s="40"/>
      <c r="E536" s="28"/>
      <c r="F536" s="30"/>
      <c r="G536" s="31"/>
      <c r="H536" s="31"/>
      <c r="I536" s="2"/>
    </row>
    <row r="537" spans="1:9" s="3" customFormat="1" outlineLevel="2">
      <c r="A537" s="48" t="s">
        <v>195</v>
      </c>
      <c r="B537" s="10" t="s">
        <v>1080</v>
      </c>
      <c r="C537" s="388"/>
      <c r="D537" s="57" t="s">
        <v>201</v>
      </c>
      <c r="E537" s="10"/>
      <c r="F537" s="12"/>
      <c r="G537" s="13"/>
      <c r="H537" s="13"/>
      <c r="I537" s="2"/>
    </row>
    <row r="538" spans="1:9" s="3" customFormat="1" ht="25.5" outlineLevel="2">
      <c r="A538" s="48" t="s">
        <v>195</v>
      </c>
      <c r="B538" s="10"/>
      <c r="C538" s="388"/>
      <c r="D538" s="58" t="s">
        <v>200</v>
      </c>
      <c r="E538" s="10"/>
      <c r="F538" s="12"/>
      <c r="G538" s="13"/>
      <c r="H538" s="13"/>
      <c r="I538" s="2"/>
    </row>
    <row r="539" spans="1:9" s="3" customFormat="1" ht="51.75" outlineLevel="2">
      <c r="A539" s="48" t="s">
        <v>195</v>
      </c>
      <c r="B539" s="10"/>
      <c r="C539" s="388"/>
      <c r="D539" s="11" t="s">
        <v>202</v>
      </c>
      <c r="E539" s="10"/>
      <c r="F539" s="12"/>
      <c r="G539" s="13"/>
      <c r="H539" s="13"/>
      <c r="I539" s="2"/>
    </row>
    <row r="540" spans="1:9" s="3" customFormat="1" ht="90" outlineLevel="2">
      <c r="A540" s="48" t="s">
        <v>195</v>
      </c>
      <c r="B540" s="10"/>
      <c r="C540" s="388"/>
      <c r="D540" s="11" t="s">
        <v>203</v>
      </c>
      <c r="E540" s="10"/>
      <c r="F540" s="12"/>
      <c r="G540" s="13"/>
      <c r="H540" s="13"/>
      <c r="I540" s="2"/>
    </row>
    <row r="541" spans="1:9" s="3" customFormat="1" ht="166.5" outlineLevel="2">
      <c r="A541" s="48" t="s">
        <v>195</v>
      </c>
      <c r="B541" s="10"/>
      <c r="C541" s="388"/>
      <c r="D541" s="11" t="s">
        <v>204</v>
      </c>
      <c r="E541" s="10"/>
      <c r="F541" s="12"/>
      <c r="G541" s="13"/>
      <c r="H541" s="13"/>
      <c r="I541" s="2"/>
    </row>
    <row r="542" spans="1:9" s="3" customFormat="1" ht="332.25" outlineLevel="2">
      <c r="A542" s="48" t="s">
        <v>195</v>
      </c>
      <c r="B542" s="10"/>
      <c r="C542" s="522"/>
      <c r="D542" s="25" t="s">
        <v>205</v>
      </c>
      <c r="E542" s="24"/>
      <c r="F542" s="26"/>
      <c r="G542" s="27"/>
      <c r="H542" s="27"/>
      <c r="I542" s="2"/>
    </row>
    <row r="543" spans="1:9" s="3" customFormat="1" outlineLevel="2">
      <c r="A543" s="48" t="s">
        <v>195</v>
      </c>
      <c r="B543" s="42"/>
      <c r="C543" s="524"/>
      <c r="D543" s="120" t="s">
        <v>206</v>
      </c>
      <c r="E543" s="79" t="s">
        <v>50</v>
      </c>
      <c r="F543" s="118">
        <v>247</v>
      </c>
      <c r="G543" s="115"/>
      <c r="H543" s="90"/>
      <c r="I543" s="2"/>
    </row>
    <row r="544" spans="1:9" s="3" customFormat="1" outlineLevel="2">
      <c r="A544" s="48" t="s">
        <v>195</v>
      </c>
      <c r="B544" s="42"/>
      <c r="C544" s="524"/>
      <c r="D544" s="120" t="s">
        <v>314</v>
      </c>
      <c r="E544" s="79" t="s">
        <v>50</v>
      </c>
      <c r="F544" s="118">
        <v>90</v>
      </c>
      <c r="G544" s="115"/>
      <c r="H544" s="90"/>
      <c r="I544" s="2"/>
    </row>
    <row r="545" spans="1:9" s="3" customFormat="1" outlineLevel="2">
      <c r="A545" s="48" t="s">
        <v>195</v>
      </c>
      <c r="B545" s="10"/>
      <c r="C545" s="523"/>
      <c r="D545" s="29"/>
      <c r="E545" s="28"/>
      <c r="F545" s="30"/>
      <c r="G545" s="31"/>
      <c r="H545" s="31"/>
      <c r="I545" s="2"/>
    </row>
    <row r="546" spans="1:9" s="3" customFormat="1" outlineLevel="1">
      <c r="A546" s="48" t="s">
        <v>195</v>
      </c>
      <c r="B546" s="125" t="str">
        <f>B527</f>
        <v>A.13.</v>
      </c>
      <c r="C546" s="521"/>
      <c r="D546" s="131" t="str">
        <f>D527</f>
        <v>FASADERSKI RADOVI</v>
      </c>
      <c r="E546" s="621" t="s">
        <v>9</v>
      </c>
      <c r="F546" s="621"/>
      <c r="G546" s="132"/>
      <c r="H546" s="133">
        <f>SUM(H528:H542)</f>
        <v>0</v>
      </c>
      <c r="I546" s="2"/>
    </row>
    <row r="547" spans="1:9" s="3" customFormat="1" outlineLevel="1">
      <c r="A547" s="2"/>
      <c r="B547" s="32"/>
      <c r="C547" s="525"/>
      <c r="D547" s="122"/>
      <c r="E547" s="32"/>
      <c r="F547" s="33"/>
      <c r="G547" s="34"/>
      <c r="H547" s="34"/>
      <c r="I547" s="2"/>
    </row>
    <row r="548" spans="1:9" outlineLevel="1">
      <c r="A548" s="48" t="s">
        <v>196</v>
      </c>
      <c r="B548" s="125" t="s">
        <v>1081</v>
      </c>
      <c r="C548" s="521"/>
      <c r="D548" s="126" t="s">
        <v>27</v>
      </c>
      <c r="E548" s="127"/>
      <c r="F548" s="128"/>
      <c r="G548" s="129"/>
      <c r="H548" s="130"/>
    </row>
    <row r="549" spans="1:9" outlineLevel="2">
      <c r="A549" s="48" t="s">
        <v>196</v>
      </c>
      <c r="B549" s="28"/>
      <c r="C549" s="523"/>
      <c r="D549" s="29"/>
      <c r="E549" s="28"/>
      <c r="F549" s="30"/>
      <c r="G549" s="31"/>
      <c r="H549" s="31"/>
    </row>
    <row r="550" spans="1:9" s="3" customFormat="1" ht="268.5" outlineLevel="2">
      <c r="A550" s="48" t="s">
        <v>196</v>
      </c>
      <c r="B550" s="10"/>
      <c r="C550" s="522"/>
      <c r="D550" s="225" t="s">
        <v>214</v>
      </c>
      <c r="E550" s="226"/>
      <c r="F550" s="227"/>
      <c r="G550" s="228"/>
      <c r="H550" s="228"/>
      <c r="I550" s="2"/>
    </row>
    <row r="551" spans="1:9" s="3" customFormat="1" ht="294" outlineLevel="2">
      <c r="A551" s="48" t="s">
        <v>196</v>
      </c>
      <c r="B551" s="10"/>
      <c r="C551" s="522"/>
      <c r="D551" s="225" t="s">
        <v>215</v>
      </c>
      <c r="E551" s="226"/>
      <c r="F551" s="227"/>
      <c r="G551" s="228"/>
      <c r="H551" s="228"/>
      <c r="I551" s="2"/>
    </row>
    <row r="552" spans="1:9" s="3" customFormat="1" outlineLevel="2">
      <c r="A552" s="48" t="s">
        <v>196</v>
      </c>
      <c r="B552" s="10"/>
      <c r="C552" s="522"/>
      <c r="D552" s="225" t="s">
        <v>216</v>
      </c>
      <c r="E552" s="226"/>
      <c r="F552" s="227"/>
      <c r="G552" s="228"/>
      <c r="H552" s="228"/>
      <c r="I552" s="2"/>
    </row>
    <row r="553" spans="1:9" s="3" customFormat="1" ht="294" outlineLevel="2">
      <c r="A553" s="48" t="s">
        <v>196</v>
      </c>
      <c r="B553" s="10"/>
      <c r="C553" s="522"/>
      <c r="D553" s="225" t="s">
        <v>217</v>
      </c>
      <c r="E553" s="226"/>
      <c r="F553" s="227"/>
      <c r="G553" s="228"/>
      <c r="H553" s="228"/>
      <c r="I553" s="2"/>
    </row>
    <row r="554" spans="1:9" s="3" customFormat="1" ht="26.25" outlineLevel="2">
      <c r="A554" s="48" t="s">
        <v>196</v>
      </c>
      <c r="B554" s="10"/>
      <c r="C554" s="522"/>
      <c r="D554" s="225" t="s">
        <v>218</v>
      </c>
      <c r="E554" s="226"/>
      <c r="F554" s="227"/>
      <c r="G554" s="228"/>
      <c r="H554" s="228"/>
      <c r="I554" s="2"/>
    </row>
    <row r="555" spans="1:9" s="3" customFormat="1" ht="217.5" outlineLevel="2">
      <c r="A555" s="48" t="s">
        <v>196</v>
      </c>
      <c r="B555" s="10"/>
      <c r="C555" s="522"/>
      <c r="D555" s="225" t="s">
        <v>219</v>
      </c>
      <c r="E555" s="226"/>
      <c r="F555" s="227"/>
      <c r="G555" s="228"/>
      <c r="H555" s="228"/>
      <c r="I555" s="2"/>
    </row>
    <row r="556" spans="1:9" s="3" customFormat="1" outlineLevel="2">
      <c r="A556" s="48" t="s">
        <v>196</v>
      </c>
      <c r="B556" s="10"/>
      <c r="C556" s="522"/>
      <c r="D556" s="225" t="s">
        <v>220</v>
      </c>
      <c r="E556" s="226"/>
      <c r="F556" s="227"/>
      <c r="G556" s="228"/>
      <c r="H556" s="228"/>
      <c r="I556" s="2"/>
    </row>
    <row r="557" spans="1:9" s="3" customFormat="1" ht="409.6" outlineLevel="2">
      <c r="A557" s="48" t="s">
        <v>196</v>
      </c>
      <c r="B557" s="10"/>
      <c r="C557" s="522"/>
      <c r="D557" s="229" t="s">
        <v>221</v>
      </c>
      <c r="E557" s="226"/>
      <c r="F557" s="227"/>
      <c r="G557" s="228"/>
      <c r="H557" s="228"/>
      <c r="I557" s="2"/>
    </row>
    <row r="558" spans="1:9" s="3" customFormat="1" ht="15" customHeight="1" outlineLevel="2">
      <c r="A558" s="48" t="s">
        <v>196</v>
      </c>
      <c r="B558" s="10"/>
      <c r="C558" s="522"/>
      <c r="D558" s="225" t="s">
        <v>218</v>
      </c>
      <c r="E558" s="226"/>
      <c r="F558" s="227"/>
      <c r="G558" s="228"/>
      <c r="H558" s="228"/>
      <c r="I558" s="2"/>
    </row>
    <row r="559" spans="1:9" s="3" customFormat="1" ht="90" outlineLevel="2">
      <c r="A559" s="48" t="s">
        <v>196</v>
      </c>
      <c r="B559" s="10"/>
      <c r="C559" s="522"/>
      <c r="D559" s="225" t="s">
        <v>223</v>
      </c>
      <c r="E559" s="226"/>
      <c r="F559" s="227"/>
      <c r="G559" s="228"/>
      <c r="H559" s="228"/>
      <c r="I559" s="2"/>
    </row>
    <row r="560" spans="1:9" s="3" customFormat="1" ht="102.75" outlineLevel="2">
      <c r="A560" s="48" t="s">
        <v>196</v>
      </c>
      <c r="B560" s="10"/>
      <c r="C560" s="522"/>
      <c r="D560" s="225" t="s">
        <v>222</v>
      </c>
      <c r="E560" s="226"/>
      <c r="F560" s="227"/>
      <c r="G560" s="228"/>
      <c r="H560" s="228"/>
      <c r="I560" s="2"/>
    </row>
    <row r="561" spans="1:9" s="3" customFormat="1" outlineLevel="2">
      <c r="A561" s="48" t="s">
        <v>196</v>
      </c>
      <c r="B561" s="10"/>
      <c r="C561" s="522"/>
      <c r="D561" s="225" t="s">
        <v>224</v>
      </c>
      <c r="E561" s="226"/>
      <c r="F561" s="227"/>
      <c r="G561" s="228"/>
      <c r="H561" s="228"/>
      <c r="I561" s="2"/>
    </row>
    <row r="562" spans="1:9" s="3" customFormat="1" ht="64.5" outlineLevel="2">
      <c r="A562" s="48" t="s">
        <v>196</v>
      </c>
      <c r="B562" s="10"/>
      <c r="C562" s="522"/>
      <c r="D562" s="225" t="s">
        <v>225</v>
      </c>
      <c r="E562" s="226"/>
      <c r="F562" s="227"/>
      <c r="G562" s="228"/>
      <c r="H562" s="228"/>
      <c r="I562" s="2"/>
    </row>
    <row r="563" spans="1:9" s="3" customFormat="1" outlineLevel="2">
      <c r="A563" s="48" t="s">
        <v>196</v>
      </c>
      <c r="B563" s="10"/>
      <c r="C563" s="522"/>
      <c r="D563" s="225" t="s">
        <v>226</v>
      </c>
      <c r="E563" s="226"/>
      <c r="F563" s="227"/>
      <c r="G563" s="228"/>
      <c r="H563" s="228"/>
      <c r="I563" s="2"/>
    </row>
    <row r="564" spans="1:9" s="3" customFormat="1" ht="39" outlineLevel="2">
      <c r="A564" s="48" t="s">
        <v>196</v>
      </c>
      <c r="B564" s="10"/>
      <c r="C564" s="522"/>
      <c r="D564" s="225" t="s">
        <v>227</v>
      </c>
      <c r="E564" s="226"/>
      <c r="F564" s="227"/>
      <c r="G564" s="228"/>
      <c r="H564" s="228"/>
      <c r="I564" s="2"/>
    </row>
    <row r="565" spans="1:9" s="3" customFormat="1" ht="39" outlineLevel="2">
      <c r="A565" s="48" t="s">
        <v>196</v>
      </c>
      <c r="B565" s="10"/>
      <c r="C565" s="522"/>
      <c r="D565" s="225" t="s">
        <v>228</v>
      </c>
      <c r="E565" s="226"/>
      <c r="F565" s="227"/>
      <c r="G565" s="228"/>
      <c r="H565" s="228"/>
      <c r="I565" s="2"/>
    </row>
    <row r="566" spans="1:9" s="3" customFormat="1" ht="90" outlineLevel="2">
      <c r="A566" s="48" t="s">
        <v>196</v>
      </c>
      <c r="B566" s="10"/>
      <c r="C566" s="522"/>
      <c r="D566" s="225" t="s">
        <v>229</v>
      </c>
      <c r="E566" s="226"/>
      <c r="F566" s="227"/>
      <c r="G566" s="228"/>
      <c r="H566" s="228"/>
      <c r="I566" s="2"/>
    </row>
    <row r="567" spans="1:9" s="3" customFormat="1" outlineLevel="2">
      <c r="A567" s="48" t="s">
        <v>196</v>
      </c>
      <c r="B567" s="10"/>
      <c r="C567" s="522"/>
      <c r="D567" s="225"/>
      <c r="E567" s="226"/>
      <c r="F567" s="227"/>
      <c r="G567" s="228"/>
      <c r="H567" s="228"/>
      <c r="I567" s="2"/>
    </row>
    <row r="568" spans="1:9" s="3" customFormat="1" ht="39" outlineLevel="2">
      <c r="A568" s="48" t="s">
        <v>196</v>
      </c>
      <c r="B568" s="10" t="s">
        <v>1082</v>
      </c>
      <c r="C568" s="522"/>
      <c r="D568" s="225" t="s">
        <v>398</v>
      </c>
      <c r="E568" s="226"/>
      <c r="F568" s="227"/>
      <c r="G568" s="228"/>
      <c r="H568" s="228"/>
      <c r="I568" s="2"/>
    </row>
    <row r="569" spans="1:9" s="3" customFormat="1" ht="39" outlineLevel="2">
      <c r="A569" s="48" t="s">
        <v>196</v>
      </c>
      <c r="B569" s="10"/>
      <c r="C569" s="522"/>
      <c r="D569" s="225" t="s">
        <v>243</v>
      </c>
      <c r="E569" s="226"/>
      <c r="F569" s="227"/>
      <c r="G569" s="228"/>
      <c r="H569" s="228"/>
      <c r="I569" s="2"/>
    </row>
    <row r="570" spans="1:9" s="3" customFormat="1" outlineLevel="2">
      <c r="A570" s="48" t="s">
        <v>196</v>
      </c>
      <c r="B570" s="10"/>
      <c r="C570" s="522"/>
      <c r="D570" s="225" t="s">
        <v>236</v>
      </c>
      <c r="E570" s="226"/>
      <c r="F570" s="227"/>
      <c r="G570" s="228"/>
      <c r="H570" s="228"/>
      <c r="I570" s="2"/>
    </row>
    <row r="571" spans="1:9" s="3" customFormat="1" outlineLevel="2">
      <c r="A571" s="48" t="s">
        <v>196</v>
      </c>
      <c r="B571" s="10"/>
      <c r="C571" s="522"/>
      <c r="D571" s="225" t="s">
        <v>230</v>
      </c>
      <c r="E571" s="226"/>
      <c r="F571" s="227"/>
      <c r="G571" s="228"/>
      <c r="H571" s="228"/>
      <c r="I571" s="2"/>
    </row>
    <row r="572" spans="1:9" s="3" customFormat="1" ht="39" outlineLevel="2">
      <c r="A572" s="48" t="s">
        <v>196</v>
      </c>
      <c r="B572" s="10"/>
      <c r="C572" s="522"/>
      <c r="D572" s="225" t="s">
        <v>241</v>
      </c>
      <c r="E572" s="226"/>
      <c r="F572" s="227"/>
      <c r="G572" s="228"/>
      <c r="H572" s="228"/>
      <c r="I572" s="2"/>
    </row>
    <row r="573" spans="1:9" s="3" customFormat="1" outlineLevel="2">
      <c r="A573" s="48" t="s">
        <v>196</v>
      </c>
      <c r="B573" s="10"/>
      <c r="C573" s="522"/>
      <c r="D573" s="225" t="s">
        <v>232</v>
      </c>
      <c r="E573" s="226"/>
      <c r="F573" s="227"/>
      <c r="G573" s="228"/>
      <c r="H573" s="228"/>
      <c r="I573" s="2"/>
    </row>
    <row r="574" spans="1:9" s="3" customFormat="1" outlineLevel="2">
      <c r="A574" s="48" t="s">
        <v>196</v>
      </c>
      <c r="B574" s="42"/>
      <c r="C574" s="524"/>
      <c r="D574" s="181" t="s">
        <v>399</v>
      </c>
      <c r="E574" s="182" t="s">
        <v>40</v>
      </c>
      <c r="F574" s="183">
        <v>2</v>
      </c>
      <c r="G574" s="184"/>
      <c r="H574" s="63">
        <f t="shared" ref="H574" si="41">$F574*G574</f>
        <v>0</v>
      </c>
      <c r="I574" s="2"/>
    </row>
    <row r="575" spans="1:9" s="3" customFormat="1" outlineLevel="2">
      <c r="A575" s="48" t="s">
        <v>196</v>
      </c>
      <c r="B575" s="10"/>
      <c r="C575" s="525"/>
      <c r="D575" s="230"/>
      <c r="E575" s="216"/>
      <c r="F575" s="217"/>
      <c r="G575" s="218"/>
      <c r="H575" s="218"/>
      <c r="I575" s="2"/>
    </row>
    <row r="576" spans="1:9" s="3" customFormat="1" ht="77.25" outlineLevel="2">
      <c r="A576" s="48" t="s">
        <v>196</v>
      </c>
      <c r="B576" s="10" t="s">
        <v>1083</v>
      </c>
      <c r="C576" s="522"/>
      <c r="D576" s="229" t="s">
        <v>424</v>
      </c>
      <c r="E576" s="226"/>
      <c r="F576" s="227"/>
      <c r="G576" s="228"/>
      <c r="H576" s="228"/>
      <c r="I576" s="2"/>
    </row>
    <row r="577" spans="1:9" s="3" customFormat="1" ht="39" outlineLevel="2">
      <c r="A577" s="48" t="s">
        <v>196</v>
      </c>
      <c r="B577" s="10"/>
      <c r="C577" s="522"/>
      <c r="D577" s="225" t="s">
        <v>243</v>
      </c>
      <c r="E577" s="226"/>
      <c r="F577" s="227"/>
      <c r="G577" s="228"/>
      <c r="H577" s="228"/>
      <c r="I577" s="2"/>
    </row>
    <row r="578" spans="1:9" s="3" customFormat="1" ht="39" outlineLevel="2">
      <c r="A578" s="48" t="s">
        <v>196</v>
      </c>
      <c r="B578" s="10"/>
      <c r="C578" s="522"/>
      <c r="D578" s="225" t="s">
        <v>400</v>
      </c>
      <c r="E578" s="226"/>
      <c r="F578" s="227"/>
      <c r="G578" s="228"/>
      <c r="H578" s="228"/>
      <c r="I578" s="2"/>
    </row>
    <row r="579" spans="1:9" s="3" customFormat="1" ht="39" outlineLevel="2">
      <c r="A579" s="48" t="s">
        <v>196</v>
      </c>
      <c r="B579" s="10"/>
      <c r="C579" s="522"/>
      <c r="D579" s="225" t="s">
        <v>401</v>
      </c>
      <c r="E579" s="226"/>
      <c r="F579" s="227"/>
      <c r="G579" s="228"/>
      <c r="H579" s="228"/>
      <c r="I579" s="2"/>
    </row>
    <row r="580" spans="1:9" s="3" customFormat="1" ht="39" outlineLevel="2">
      <c r="A580" s="48" t="s">
        <v>196</v>
      </c>
      <c r="B580" s="10"/>
      <c r="C580" s="522"/>
      <c r="D580" s="225" t="s">
        <v>241</v>
      </c>
      <c r="E580" s="226"/>
      <c r="F580" s="227"/>
      <c r="G580" s="228"/>
      <c r="H580" s="228"/>
      <c r="I580" s="2"/>
    </row>
    <row r="581" spans="1:9" s="3" customFormat="1" outlineLevel="2">
      <c r="A581" s="48" t="s">
        <v>196</v>
      </c>
      <c r="B581" s="10"/>
      <c r="C581" s="522"/>
      <c r="D581" s="225" t="s">
        <v>232</v>
      </c>
      <c r="E581" s="226"/>
      <c r="F581" s="227"/>
      <c r="G581" s="228"/>
      <c r="H581" s="228"/>
      <c r="I581" s="2"/>
    </row>
    <row r="582" spans="1:9" s="3" customFormat="1" outlineLevel="2">
      <c r="A582" s="48" t="s">
        <v>196</v>
      </c>
      <c r="B582" s="10"/>
      <c r="C582" s="527"/>
      <c r="D582" s="181" t="s">
        <v>423</v>
      </c>
      <c r="E582" s="182" t="s">
        <v>40</v>
      </c>
      <c r="F582" s="183">
        <v>1</v>
      </c>
      <c r="G582" s="184"/>
      <c r="H582" s="63">
        <f t="shared" ref="H582" si="42">$F582*G582</f>
        <v>0</v>
      </c>
      <c r="I582" s="2"/>
    </row>
    <row r="583" spans="1:9" s="3" customFormat="1" outlineLevel="2">
      <c r="A583" s="48" t="s">
        <v>196</v>
      </c>
      <c r="B583" s="10"/>
      <c r="C583" s="522"/>
      <c r="D583" s="225"/>
      <c r="E583" s="226"/>
      <c r="F583" s="227"/>
      <c r="G583" s="228"/>
      <c r="H583" s="228"/>
      <c r="I583" s="2"/>
    </row>
    <row r="584" spans="1:9" s="3" customFormat="1" ht="64.5" outlineLevel="2">
      <c r="A584" s="48" t="s">
        <v>196</v>
      </c>
      <c r="B584" s="10" t="s">
        <v>1084</v>
      </c>
      <c r="C584" s="522"/>
      <c r="D584" s="225" t="s">
        <v>239</v>
      </c>
      <c r="E584" s="226"/>
      <c r="F584" s="227"/>
      <c r="G584" s="228"/>
      <c r="H584" s="228"/>
      <c r="I584" s="2"/>
    </row>
    <row r="585" spans="1:9" s="3" customFormat="1" ht="39" outlineLevel="2">
      <c r="A585" s="48" t="s">
        <v>196</v>
      </c>
      <c r="B585" s="10"/>
      <c r="C585" s="522"/>
      <c r="D585" s="225" t="s">
        <v>243</v>
      </c>
      <c r="E585" s="226"/>
      <c r="F585" s="227"/>
      <c r="G585" s="228"/>
      <c r="H585" s="228"/>
      <c r="I585" s="2"/>
    </row>
    <row r="586" spans="1:9" s="3" customFormat="1" outlineLevel="2">
      <c r="A586" s="48" t="s">
        <v>196</v>
      </c>
      <c r="B586" s="10"/>
      <c r="C586" s="522"/>
      <c r="D586" s="225" t="s">
        <v>240</v>
      </c>
      <c r="E586" s="226"/>
      <c r="F586" s="227"/>
      <c r="G586" s="228"/>
      <c r="H586" s="228"/>
      <c r="I586" s="2"/>
    </row>
    <row r="587" spans="1:9" s="3" customFormat="1" outlineLevel="2">
      <c r="A587" s="48" t="s">
        <v>196</v>
      </c>
      <c r="B587" s="10"/>
      <c r="C587" s="522"/>
      <c r="D587" s="225" t="s">
        <v>230</v>
      </c>
      <c r="E587" s="226"/>
      <c r="F587" s="227"/>
      <c r="G587" s="228"/>
      <c r="H587" s="228"/>
      <c r="I587" s="2"/>
    </row>
    <row r="588" spans="1:9" s="3" customFormat="1" ht="39" outlineLevel="2">
      <c r="A588" s="48" t="s">
        <v>196</v>
      </c>
      <c r="B588" s="10"/>
      <c r="C588" s="522"/>
      <c r="D588" s="225" t="s">
        <v>241</v>
      </c>
      <c r="E588" s="226"/>
      <c r="F588" s="227"/>
      <c r="G588" s="228"/>
      <c r="H588" s="228"/>
      <c r="I588" s="2"/>
    </row>
    <row r="589" spans="1:9" s="3" customFormat="1" outlineLevel="2">
      <c r="A589" s="48" t="s">
        <v>196</v>
      </c>
      <c r="B589" s="10"/>
      <c r="C589" s="522"/>
      <c r="D589" s="225" t="s">
        <v>232</v>
      </c>
      <c r="E589" s="226"/>
      <c r="F589" s="227"/>
      <c r="G589" s="228"/>
      <c r="H589" s="228"/>
      <c r="I589" s="2"/>
    </row>
    <row r="590" spans="1:9" s="3" customFormat="1" outlineLevel="2">
      <c r="A590" s="48" t="s">
        <v>196</v>
      </c>
      <c r="B590" s="10"/>
      <c r="C590" s="527"/>
      <c r="D590" s="181" t="s">
        <v>402</v>
      </c>
      <c r="E590" s="182" t="s">
        <v>40</v>
      </c>
      <c r="F590" s="183">
        <v>1</v>
      </c>
      <c r="G590" s="184"/>
      <c r="H590" s="63">
        <f t="shared" ref="H590" si="43">$F590*G590</f>
        <v>0</v>
      </c>
      <c r="I590" s="2"/>
    </row>
    <row r="591" spans="1:9" s="3" customFormat="1" outlineLevel="2">
      <c r="A591" s="48" t="s">
        <v>196</v>
      </c>
      <c r="B591" s="10"/>
      <c r="C591" s="522"/>
      <c r="D591" s="225"/>
      <c r="E591" s="226"/>
      <c r="F591" s="227"/>
      <c r="G591" s="228"/>
      <c r="H591" s="228"/>
      <c r="I591" s="2"/>
    </row>
    <row r="592" spans="1:9" s="3" customFormat="1" ht="64.5" outlineLevel="2">
      <c r="A592" s="48" t="s">
        <v>196</v>
      </c>
      <c r="B592" s="10" t="s">
        <v>1085</v>
      </c>
      <c r="C592" s="522"/>
      <c r="D592" s="225" t="s">
        <v>322</v>
      </c>
      <c r="E592" s="226"/>
      <c r="F592" s="227"/>
      <c r="G592" s="228"/>
      <c r="H592" s="228"/>
      <c r="I592" s="2"/>
    </row>
    <row r="593" spans="1:9" s="3" customFormat="1" ht="39" outlineLevel="2">
      <c r="A593" s="48" t="s">
        <v>196</v>
      </c>
      <c r="B593" s="10"/>
      <c r="C593" s="522"/>
      <c r="D593" s="225" t="s">
        <v>243</v>
      </c>
      <c r="E593" s="226"/>
      <c r="F593" s="227"/>
      <c r="G593" s="228"/>
      <c r="H593" s="228"/>
      <c r="I593" s="2"/>
    </row>
    <row r="594" spans="1:9" s="3" customFormat="1" outlineLevel="2">
      <c r="A594" s="48" t="s">
        <v>196</v>
      </c>
      <c r="B594" s="10"/>
      <c r="C594" s="522"/>
      <c r="D594" s="225" t="s">
        <v>236</v>
      </c>
      <c r="E594" s="226"/>
      <c r="F594" s="227"/>
      <c r="G594" s="228"/>
      <c r="H594" s="228"/>
      <c r="I594" s="2"/>
    </row>
    <row r="595" spans="1:9" s="3" customFormat="1" outlineLevel="2">
      <c r="A595" s="48" t="s">
        <v>196</v>
      </c>
      <c r="B595" s="10"/>
      <c r="C595" s="522"/>
      <c r="D595" s="225" t="s">
        <v>230</v>
      </c>
      <c r="E595" s="226"/>
      <c r="F595" s="227"/>
      <c r="G595" s="228"/>
      <c r="H595" s="228"/>
      <c r="I595" s="2"/>
    </row>
    <row r="596" spans="1:9" s="3" customFormat="1" ht="39" outlineLevel="2">
      <c r="A596" s="48" t="s">
        <v>196</v>
      </c>
      <c r="B596" s="10"/>
      <c r="C596" s="522"/>
      <c r="D596" s="225" t="s">
        <v>241</v>
      </c>
      <c r="E596" s="226"/>
      <c r="F596" s="227"/>
      <c r="G596" s="228"/>
      <c r="H596" s="228"/>
      <c r="I596" s="2"/>
    </row>
    <row r="597" spans="1:9" s="3" customFormat="1" outlineLevel="2">
      <c r="A597" s="48" t="s">
        <v>196</v>
      </c>
      <c r="B597" s="10"/>
      <c r="C597" s="522"/>
      <c r="D597" s="225" t="s">
        <v>232</v>
      </c>
      <c r="E597" s="226"/>
      <c r="F597" s="227"/>
      <c r="G597" s="228"/>
      <c r="H597" s="228"/>
      <c r="I597" s="2"/>
    </row>
    <row r="598" spans="1:9" s="3" customFormat="1" outlineLevel="2">
      <c r="A598" s="48" t="s">
        <v>196</v>
      </c>
      <c r="B598" s="10"/>
      <c r="C598" s="527"/>
      <c r="D598" s="181" t="s">
        <v>323</v>
      </c>
      <c r="E598" s="182" t="s">
        <v>40</v>
      </c>
      <c r="F598" s="183">
        <v>1</v>
      </c>
      <c r="G598" s="184"/>
      <c r="H598" s="63">
        <f t="shared" ref="H598" si="44">$F598*G598</f>
        <v>0</v>
      </c>
      <c r="I598" s="2"/>
    </row>
    <row r="599" spans="1:9" s="3" customFormat="1" outlineLevel="2">
      <c r="A599" s="48" t="s">
        <v>196</v>
      </c>
      <c r="B599" s="10"/>
      <c r="C599" s="522"/>
      <c r="D599" s="225"/>
      <c r="E599" s="226"/>
      <c r="F599" s="227"/>
      <c r="G599" s="228"/>
      <c r="H599" s="228"/>
      <c r="I599" s="2"/>
    </row>
    <row r="600" spans="1:9" s="3" customFormat="1" ht="39" outlineLevel="2">
      <c r="A600" s="48" t="s">
        <v>196</v>
      </c>
      <c r="B600" s="10" t="s">
        <v>1086</v>
      </c>
      <c r="C600" s="522"/>
      <c r="D600" s="225" t="s">
        <v>238</v>
      </c>
      <c r="E600" s="226"/>
      <c r="F600" s="227"/>
      <c r="G600" s="228"/>
      <c r="H600" s="228"/>
      <c r="I600" s="2"/>
    </row>
    <row r="601" spans="1:9" s="3" customFormat="1" ht="39" outlineLevel="2">
      <c r="A601" s="48" t="s">
        <v>196</v>
      </c>
      <c r="B601" s="10"/>
      <c r="C601" s="522"/>
      <c r="D601" s="225" t="s">
        <v>243</v>
      </c>
      <c r="E601" s="226"/>
      <c r="F601" s="227"/>
      <c r="G601" s="228"/>
      <c r="H601" s="228"/>
      <c r="I601" s="2"/>
    </row>
    <row r="602" spans="1:9" s="3" customFormat="1" outlineLevel="2">
      <c r="A602" s="48" t="s">
        <v>196</v>
      </c>
      <c r="B602" s="10"/>
      <c r="C602" s="522"/>
      <c r="D602" s="225" t="s">
        <v>236</v>
      </c>
      <c r="E602" s="226"/>
      <c r="F602" s="227"/>
      <c r="G602" s="228"/>
      <c r="H602" s="228"/>
      <c r="I602" s="2"/>
    </row>
    <row r="603" spans="1:9" s="3" customFormat="1" outlineLevel="2">
      <c r="A603" s="48" t="s">
        <v>196</v>
      </c>
      <c r="B603" s="10"/>
      <c r="C603" s="522"/>
      <c r="D603" s="225" t="s">
        <v>230</v>
      </c>
      <c r="E603" s="226"/>
      <c r="F603" s="227"/>
      <c r="G603" s="228"/>
      <c r="H603" s="228"/>
      <c r="I603" s="2"/>
    </row>
    <row r="604" spans="1:9" s="3" customFormat="1" ht="39" outlineLevel="2">
      <c r="A604" s="48" t="s">
        <v>196</v>
      </c>
      <c r="B604" s="10"/>
      <c r="C604" s="522"/>
      <c r="D604" s="225" t="s">
        <v>241</v>
      </c>
      <c r="E604" s="226"/>
      <c r="F604" s="227"/>
      <c r="G604" s="228"/>
      <c r="H604" s="228"/>
      <c r="I604" s="2"/>
    </row>
    <row r="605" spans="1:9" s="3" customFormat="1" outlineLevel="2">
      <c r="A605" s="48" t="s">
        <v>196</v>
      </c>
      <c r="B605" s="10"/>
      <c r="C605" s="522"/>
      <c r="D605" s="225" t="s">
        <v>232</v>
      </c>
      <c r="E605" s="226"/>
      <c r="F605" s="227"/>
      <c r="G605" s="228"/>
      <c r="H605" s="228"/>
      <c r="I605" s="2"/>
    </row>
    <row r="606" spans="1:9" s="3" customFormat="1" outlineLevel="2">
      <c r="A606" s="48" t="s">
        <v>196</v>
      </c>
      <c r="B606" s="10"/>
      <c r="C606" s="527"/>
      <c r="D606" s="181" t="s">
        <v>425</v>
      </c>
      <c r="E606" s="182" t="s">
        <v>40</v>
      </c>
      <c r="F606" s="183">
        <v>1</v>
      </c>
      <c r="G606" s="184"/>
      <c r="H606" s="63">
        <f t="shared" ref="H606" si="45">$F606*G606</f>
        <v>0</v>
      </c>
      <c r="I606" s="2"/>
    </row>
    <row r="607" spans="1:9" s="3" customFormat="1" outlineLevel="2">
      <c r="A607" s="48" t="s">
        <v>196</v>
      </c>
      <c r="B607" s="10"/>
      <c r="C607" s="522"/>
      <c r="D607" s="225"/>
      <c r="E607" s="216"/>
      <c r="F607" s="217"/>
      <c r="G607" s="218"/>
      <c r="H607" s="231"/>
      <c r="I607" s="2"/>
    </row>
    <row r="608" spans="1:9" s="3" customFormat="1" ht="102.75" outlineLevel="2">
      <c r="A608" s="48" t="s">
        <v>196</v>
      </c>
      <c r="B608" s="10" t="s">
        <v>1087</v>
      </c>
      <c r="C608" s="522"/>
      <c r="D608" s="225" t="s">
        <v>403</v>
      </c>
      <c r="E608" s="216"/>
      <c r="F608" s="217"/>
      <c r="G608" s="218"/>
      <c r="H608" s="231"/>
      <c r="I608" s="2"/>
    </row>
    <row r="609" spans="1:9" s="3" customFormat="1" ht="39" outlineLevel="2">
      <c r="A609" s="48" t="s">
        <v>196</v>
      </c>
      <c r="B609" s="10"/>
      <c r="C609" s="522"/>
      <c r="D609" s="225" t="s">
        <v>243</v>
      </c>
      <c r="E609" s="226"/>
      <c r="F609" s="227"/>
      <c r="G609" s="228"/>
      <c r="H609" s="228"/>
      <c r="I609" s="2"/>
    </row>
    <row r="610" spans="1:9" s="3" customFormat="1" outlineLevel="2">
      <c r="A610" s="48" t="s">
        <v>196</v>
      </c>
      <c r="B610" s="10"/>
      <c r="C610" s="522"/>
      <c r="D610" s="225" t="s">
        <v>230</v>
      </c>
      <c r="E610" s="226"/>
      <c r="F610" s="227"/>
      <c r="G610" s="228"/>
      <c r="H610" s="228"/>
      <c r="I610" s="2"/>
    </row>
    <row r="611" spans="1:9" s="3" customFormat="1" ht="39" outlineLevel="2">
      <c r="A611" s="48" t="s">
        <v>196</v>
      </c>
      <c r="B611" s="10"/>
      <c r="C611" s="522"/>
      <c r="D611" s="225" t="s">
        <v>404</v>
      </c>
      <c r="E611" s="226"/>
      <c r="F611" s="227"/>
      <c r="G611" s="228"/>
      <c r="H611" s="228"/>
      <c r="I611" s="2"/>
    </row>
    <row r="612" spans="1:9" s="3" customFormat="1" outlineLevel="2">
      <c r="A612" s="48" t="s">
        <v>196</v>
      </c>
      <c r="B612" s="10"/>
      <c r="C612" s="522"/>
      <c r="D612" s="225" t="s">
        <v>231</v>
      </c>
      <c r="E612" s="226"/>
      <c r="F612" s="227"/>
      <c r="G612" s="228"/>
      <c r="H612" s="228"/>
      <c r="I612" s="2"/>
    </row>
    <row r="613" spans="1:9" s="3" customFormat="1" outlineLevel="2">
      <c r="A613" s="48" t="s">
        <v>196</v>
      </c>
      <c r="B613" s="10"/>
      <c r="C613" s="522"/>
      <c r="D613" s="225" t="s">
        <v>232</v>
      </c>
      <c r="E613" s="226"/>
      <c r="F613" s="227"/>
      <c r="G613" s="228"/>
      <c r="H613" s="228"/>
      <c r="I613" s="2"/>
    </row>
    <row r="614" spans="1:9" s="3" customFormat="1" outlineLevel="2">
      <c r="A614" s="48" t="s">
        <v>196</v>
      </c>
      <c r="B614" s="10"/>
      <c r="C614" s="527"/>
      <c r="D614" s="181" t="s">
        <v>426</v>
      </c>
      <c r="E614" s="182" t="s">
        <v>40</v>
      </c>
      <c r="F614" s="183">
        <v>1</v>
      </c>
      <c r="G614" s="184"/>
      <c r="H614" s="63">
        <f t="shared" ref="H614" si="46">$F614*G614</f>
        <v>0</v>
      </c>
      <c r="I614" s="2"/>
    </row>
    <row r="615" spans="1:9" s="3" customFormat="1" outlineLevel="2">
      <c r="A615" s="48" t="s">
        <v>196</v>
      </c>
      <c r="B615" s="10"/>
      <c r="C615" s="522"/>
      <c r="D615" s="225"/>
      <c r="E615" s="226"/>
      <c r="F615" s="227"/>
      <c r="G615" s="228"/>
      <c r="H615" s="228"/>
      <c r="I615" s="2"/>
    </row>
    <row r="616" spans="1:9" s="3" customFormat="1" ht="39" outlineLevel="2">
      <c r="A616" s="48" t="s">
        <v>196</v>
      </c>
      <c r="B616" s="10" t="s">
        <v>1088</v>
      </c>
      <c r="C616" s="522"/>
      <c r="D616" s="225" t="s">
        <v>405</v>
      </c>
      <c r="E616" s="226"/>
      <c r="F616" s="227"/>
      <c r="G616" s="228"/>
      <c r="H616" s="228"/>
      <c r="I616" s="2"/>
    </row>
    <row r="617" spans="1:9" s="3" customFormat="1" ht="39" outlineLevel="2">
      <c r="A617" s="48" t="s">
        <v>196</v>
      </c>
      <c r="B617" s="10"/>
      <c r="C617" s="522"/>
      <c r="D617" s="225" t="s">
        <v>243</v>
      </c>
      <c r="E617" s="226"/>
      <c r="F617" s="227"/>
      <c r="G617" s="228"/>
      <c r="H617" s="228"/>
      <c r="I617" s="2"/>
    </row>
    <row r="618" spans="1:9" s="3" customFormat="1" outlineLevel="2">
      <c r="A618" s="48" t="s">
        <v>196</v>
      </c>
      <c r="B618" s="10"/>
      <c r="C618" s="522"/>
      <c r="D618" s="225" t="s">
        <v>230</v>
      </c>
      <c r="E618" s="226"/>
      <c r="F618" s="227"/>
      <c r="G618" s="228"/>
      <c r="H618" s="228"/>
      <c r="I618" s="2"/>
    </row>
    <row r="619" spans="1:9" s="3" customFormat="1" ht="39" outlineLevel="2">
      <c r="A619" s="48" t="s">
        <v>196</v>
      </c>
      <c r="B619" s="10"/>
      <c r="C619" s="522"/>
      <c r="D619" s="225" t="s">
        <v>404</v>
      </c>
      <c r="E619" s="226"/>
      <c r="F619" s="227"/>
      <c r="G619" s="228"/>
      <c r="H619" s="228"/>
      <c r="I619" s="2"/>
    </row>
    <row r="620" spans="1:9" s="3" customFormat="1" outlineLevel="2">
      <c r="A620" s="48" t="s">
        <v>196</v>
      </c>
      <c r="B620" s="10"/>
      <c r="C620" s="522"/>
      <c r="D620" s="225" t="s">
        <v>231</v>
      </c>
      <c r="E620" s="226"/>
      <c r="F620" s="227"/>
      <c r="G620" s="228"/>
      <c r="H620" s="228"/>
      <c r="I620" s="2"/>
    </row>
    <row r="621" spans="1:9" s="3" customFormat="1" outlineLevel="2">
      <c r="A621" s="48" t="s">
        <v>196</v>
      </c>
      <c r="B621" s="10"/>
      <c r="C621" s="522"/>
      <c r="D621" s="225" t="s">
        <v>232</v>
      </c>
      <c r="E621" s="226"/>
      <c r="F621" s="227"/>
      <c r="G621" s="228"/>
      <c r="H621" s="228"/>
      <c r="I621" s="2"/>
    </row>
    <row r="622" spans="1:9" s="3" customFormat="1" outlineLevel="2">
      <c r="A622" s="48" t="s">
        <v>196</v>
      </c>
      <c r="B622" s="10"/>
      <c r="C622" s="527"/>
      <c r="D622" s="181" t="s">
        <v>427</v>
      </c>
      <c r="E622" s="182" t="s">
        <v>40</v>
      </c>
      <c r="F622" s="183">
        <v>1</v>
      </c>
      <c r="G622" s="184"/>
      <c r="H622" s="63">
        <f t="shared" ref="H622" si="47">$F622*G622</f>
        <v>0</v>
      </c>
      <c r="I622" s="2"/>
    </row>
    <row r="623" spans="1:9" s="3" customFormat="1" outlineLevel="2">
      <c r="A623" s="48" t="s">
        <v>196</v>
      </c>
      <c r="B623" s="10"/>
      <c r="C623" s="522"/>
      <c r="D623" s="225"/>
      <c r="E623" s="226"/>
      <c r="F623" s="227"/>
      <c r="G623" s="228"/>
      <c r="H623" s="228"/>
      <c r="I623" s="2"/>
    </row>
    <row r="624" spans="1:9" s="3" customFormat="1" ht="64.5" outlineLevel="2">
      <c r="A624" s="48" t="s">
        <v>196</v>
      </c>
      <c r="B624" s="10" t="s">
        <v>1089</v>
      </c>
      <c r="C624" s="522"/>
      <c r="D624" s="225" t="s">
        <v>237</v>
      </c>
      <c r="E624" s="226"/>
      <c r="F624" s="227"/>
      <c r="G624" s="228"/>
      <c r="H624" s="228"/>
      <c r="I624" s="2"/>
    </row>
    <row r="625" spans="1:9" s="3" customFormat="1" ht="39" outlineLevel="2">
      <c r="A625" s="48" t="s">
        <v>196</v>
      </c>
      <c r="B625" s="10"/>
      <c r="C625" s="522"/>
      <c r="D625" s="225" t="s">
        <v>243</v>
      </c>
      <c r="E625" s="226"/>
      <c r="F625" s="227"/>
      <c r="G625" s="228"/>
      <c r="H625" s="228"/>
      <c r="I625" s="2"/>
    </row>
    <row r="626" spans="1:9" s="3" customFormat="1" outlineLevel="2">
      <c r="A626" s="48" t="s">
        <v>196</v>
      </c>
      <c r="B626" s="10"/>
      <c r="C626" s="522"/>
      <c r="D626" s="225" t="s">
        <v>230</v>
      </c>
      <c r="E626" s="226"/>
      <c r="F626" s="227"/>
      <c r="G626" s="228"/>
      <c r="H626" s="228"/>
      <c r="I626" s="2"/>
    </row>
    <row r="627" spans="1:9" s="3" customFormat="1" ht="39" outlineLevel="2">
      <c r="A627" s="48" t="s">
        <v>196</v>
      </c>
      <c r="B627" s="10"/>
      <c r="C627" s="522"/>
      <c r="D627" s="225" t="s">
        <v>404</v>
      </c>
      <c r="E627" s="226"/>
      <c r="F627" s="227"/>
      <c r="G627" s="228"/>
      <c r="H627" s="228"/>
      <c r="I627" s="2"/>
    </row>
    <row r="628" spans="1:9" s="3" customFormat="1" outlineLevel="2">
      <c r="A628" s="48" t="s">
        <v>196</v>
      </c>
      <c r="B628" s="10"/>
      <c r="C628" s="522"/>
      <c r="D628" s="225" t="s">
        <v>231</v>
      </c>
      <c r="E628" s="226"/>
      <c r="F628" s="227"/>
      <c r="G628" s="228"/>
      <c r="H628" s="228"/>
      <c r="I628" s="2"/>
    </row>
    <row r="629" spans="1:9" s="3" customFormat="1" outlineLevel="2">
      <c r="A629" s="48" t="s">
        <v>196</v>
      </c>
      <c r="B629" s="10"/>
      <c r="C629" s="522"/>
      <c r="D629" s="225" t="s">
        <v>232</v>
      </c>
      <c r="E629" s="226"/>
      <c r="F629" s="227"/>
      <c r="G629" s="228"/>
      <c r="H629" s="228"/>
      <c r="I629" s="2"/>
    </row>
    <row r="630" spans="1:9" s="3" customFormat="1" outlineLevel="2">
      <c r="A630" s="48" t="s">
        <v>196</v>
      </c>
      <c r="B630" s="10"/>
      <c r="C630" s="527"/>
      <c r="D630" s="181" t="s">
        <v>428</v>
      </c>
      <c r="E630" s="182" t="s">
        <v>40</v>
      </c>
      <c r="F630" s="183">
        <v>1</v>
      </c>
      <c r="G630" s="184"/>
      <c r="H630" s="63">
        <f t="shared" ref="H630" si="48">$F630*G630</f>
        <v>0</v>
      </c>
      <c r="I630" s="2"/>
    </row>
    <row r="631" spans="1:9" s="3" customFormat="1" outlineLevel="2">
      <c r="A631" s="48" t="s">
        <v>196</v>
      </c>
      <c r="B631" s="10"/>
      <c r="C631" s="522"/>
      <c r="D631" s="225"/>
      <c r="E631" s="226"/>
      <c r="F631" s="227"/>
      <c r="G631" s="228"/>
      <c r="H631" s="228"/>
      <c r="I631" s="2"/>
    </row>
    <row r="632" spans="1:9" s="3" customFormat="1" ht="64.5" outlineLevel="2">
      <c r="A632" s="48" t="s">
        <v>196</v>
      </c>
      <c r="B632" s="10" t="s">
        <v>1090</v>
      </c>
      <c r="C632" s="522"/>
      <c r="D632" s="225" t="s">
        <v>406</v>
      </c>
      <c r="E632" s="226"/>
      <c r="F632" s="227"/>
      <c r="G632" s="228"/>
      <c r="H632" s="228"/>
      <c r="I632" s="2"/>
    </row>
    <row r="633" spans="1:9" s="3" customFormat="1" ht="39" outlineLevel="2">
      <c r="A633" s="48" t="s">
        <v>196</v>
      </c>
      <c r="B633" s="10"/>
      <c r="C633" s="522"/>
      <c r="D633" s="225" t="s">
        <v>243</v>
      </c>
      <c r="E633" s="226"/>
      <c r="F633" s="227"/>
      <c r="G633" s="228"/>
      <c r="H633" s="228"/>
      <c r="I633" s="2"/>
    </row>
    <row r="634" spans="1:9" s="3" customFormat="1" outlineLevel="2">
      <c r="A634" s="48" t="s">
        <v>196</v>
      </c>
      <c r="B634" s="10"/>
      <c r="C634" s="522"/>
      <c r="D634" s="225" t="s">
        <v>230</v>
      </c>
      <c r="E634" s="226"/>
      <c r="F634" s="227"/>
      <c r="G634" s="228"/>
      <c r="H634" s="228"/>
      <c r="I634" s="2"/>
    </row>
    <row r="635" spans="1:9" s="3" customFormat="1" ht="39" outlineLevel="2">
      <c r="A635" s="48" t="s">
        <v>196</v>
      </c>
      <c r="B635" s="10"/>
      <c r="C635" s="522"/>
      <c r="D635" s="225" t="s">
        <v>404</v>
      </c>
      <c r="E635" s="226"/>
      <c r="F635" s="227"/>
      <c r="G635" s="228"/>
      <c r="H635" s="228"/>
      <c r="I635" s="2"/>
    </row>
    <row r="636" spans="1:9" s="3" customFormat="1" outlineLevel="2">
      <c r="A636" s="48" t="s">
        <v>196</v>
      </c>
      <c r="B636" s="10"/>
      <c r="C636" s="522"/>
      <c r="D636" s="225" t="s">
        <v>231</v>
      </c>
      <c r="E636" s="226"/>
      <c r="F636" s="227"/>
      <c r="G636" s="228"/>
      <c r="H636" s="228"/>
      <c r="I636" s="2"/>
    </row>
    <row r="637" spans="1:9" s="3" customFormat="1" outlineLevel="2">
      <c r="A637" s="48" t="s">
        <v>196</v>
      </c>
      <c r="B637" s="10"/>
      <c r="C637" s="522"/>
      <c r="D637" s="225" t="s">
        <v>232</v>
      </c>
      <c r="E637" s="226"/>
      <c r="F637" s="227"/>
      <c r="G637" s="228"/>
      <c r="H637" s="228"/>
      <c r="I637" s="2"/>
    </row>
    <row r="638" spans="1:9" s="3" customFormat="1" outlineLevel="2">
      <c r="A638" s="48" t="s">
        <v>196</v>
      </c>
      <c r="B638" s="10"/>
      <c r="C638" s="527"/>
      <c r="D638" s="181" t="s">
        <v>429</v>
      </c>
      <c r="E638" s="182" t="s">
        <v>40</v>
      </c>
      <c r="F638" s="183">
        <v>1</v>
      </c>
      <c r="G638" s="184"/>
      <c r="H638" s="63">
        <f t="shared" ref="H638" si="49">$F638*G638</f>
        <v>0</v>
      </c>
      <c r="I638" s="2"/>
    </row>
    <row r="639" spans="1:9" s="3" customFormat="1" outlineLevel="2">
      <c r="A639" s="48" t="s">
        <v>196</v>
      </c>
      <c r="B639" s="10"/>
      <c r="C639" s="522"/>
      <c r="D639" s="225"/>
      <c r="E639" s="226"/>
      <c r="F639" s="227"/>
      <c r="G639" s="228"/>
      <c r="H639" s="228"/>
      <c r="I639" s="2"/>
    </row>
    <row r="640" spans="1:9" s="3" customFormat="1" ht="39" outlineLevel="2">
      <c r="A640" s="48" t="s">
        <v>196</v>
      </c>
      <c r="B640" s="10" t="s">
        <v>1091</v>
      </c>
      <c r="C640" s="522"/>
      <c r="D640" s="225" t="s">
        <v>405</v>
      </c>
      <c r="E640" s="226"/>
      <c r="F640" s="227"/>
      <c r="G640" s="228"/>
      <c r="H640" s="228"/>
      <c r="I640" s="2"/>
    </row>
    <row r="641" spans="1:9" s="3" customFormat="1" ht="39" outlineLevel="2">
      <c r="A641" s="48" t="s">
        <v>196</v>
      </c>
      <c r="B641" s="10"/>
      <c r="C641" s="522"/>
      <c r="D641" s="225" t="s">
        <v>243</v>
      </c>
      <c r="E641" s="226"/>
      <c r="F641" s="227"/>
      <c r="G641" s="228"/>
      <c r="H641" s="228"/>
      <c r="I641" s="2"/>
    </row>
    <row r="642" spans="1:9" s="3" customFormat="1" outlineLevel="2">
      <c r="A642" s="48" t="s">
        <v>196</v>
      </c>
      <c r="B642" s="10"/>
      <c r="C642" s="522"/>
      <c r="D642" s="225" t="s">
        <v>230</v>
      </c>
      <c r="E642" s="226"/>
      <c r="F642" s="227"/>
      <c r="G642" s="228"/>
      <c r="H642" s="228"/>
      <c r="I642" s="2"/>
    </row>
    <row r="643" spans="1:9" s="3" customFormat="1" ht="39" outlineLevel="2">
      <c r="A643" s="48" t="s">
        <v>196</v>
      </c>
      <c r="B643" s="10"/>
      <c r="C643" s="522"/>
      <c r="D643" s="225" t="s">
        <v>404</v>
      </c>
      <c r="E643" s="226"/>
      <c r="F643" s="227"/>
      <c r="G643" s="228"/>
      <c r="H643" s="228"/>
      <c r="I643" s="2"/>
    </row>
    <row r="644" spans="1:9" s="3" customFormat="1" outlineLevel="2">
      <c r="A644" s="48" t="s">
        <v>196</v>
      </c>
      <c r="B644" s="10"/>
      <c r="C644" s="522"/>
      <c r="D644" s="225" t="s">
        <v>231</v>
      </c>
      <c r="E644" s="226"/>
      <c r="F644" s="227"/>
      <c r="G644" s="228"/>
      <c r="H644" s="228"/>
      <c r="I644" s="2"/>
    </row>
    <row r="645" spans="1:9" s="3" customFormat="1" outlineLevel="2">
      <c r="A645" s="48" t="s">
        <v>196</v>
      </c>
      <c r="B645" s="10"/>
      <c r="C645" s="522"/>
      <c r="D645" s="225" t="s">
        <v>232</v>
      </c>
      <c r="E645" s="226"/>
      <c r="F645" s="227"/>
      <c r="G645" s="228"/>
      <c r="H645" s="228"/>
      <c r="I645" s="2"/>
    </row>
    <row r="646" spans="1:9" s="3" customFormat="1" outlineLevel="2">
      <c r="A646" s="48" t="s">
        <v>196</v>
      </c>
      <c r="B646" s="10"/>
      <c r="C646" s="527"/>
      <c r="D646" s="181" t="s">
        <v>430</v>
      </c>
      <c r="E646" s="182" t="s">
        <v>40</v>
      </c>
      <c r="F646" s="183">
        <v>1</v>
      </c>
      <c r="G646" s="184"/>
      <c r="H646" s="63">
        <f t="shared" ref="H646" si="50">$F646*G646</f>
        <v>0</v>
      </c>
      <c r="I646" s="2"/>
    </row>
    <row r="647" spans="1:9" s="3" customFormat="1" outlineLevel="2">
      <c r="A647" s="48" t="s">
        <v>196</v>
      </c>
      <c r="B647" s="10"/>
      <c r="C647" s="522"/>
      <c r="D647" s="225"/>
      <c r="E647" s="226"/>
      <c r="F647" s="227"/>
      <c r="G647" s="228"/>
      <c r="H647" s="228"/>
      <c r="I647" s="2"/>
    </row>
    <row r="648" spans="1:9" s="3" customFormat="1" ht="102.75" outlineLevel="2">
      <c r="A648" s="48" t="s">
        <v>196</v>
      </c>
      <c r="B648" s="10" t="s">
        <v>1092</v>
      </c>
      <c r="C648" s="522"/>
      <c r="D648" s="229" t="s">
        <v>244</v>
      </c>
      <c r="E648" s="226"/>
      <c r="F648" s="227"/>
      <c r="G648" s="228"/>
      <c r="H648" s="228"/>
      <c r="I648" s="2"/>
    </row>
    <row r="649" spans="1:9" s="3" customFormat="1" outlineLevel="2">
      <c r="A649" s="48" t="s">
        <v>196</v>
      </c>
      <c r="B649" s="10"/>
      <c r="C649" s="527"/>
      <c r="D649" s="181" t="s">
        <v>431</v>
      </c>
      <c r="E649" s="182" t="s">
        <v>40</v>
      </c>
      <c r="F649" s="183">
        <v>2</v>
      </c>
      <c r="G649" s="184"/>
      <c r="H649" s="63">
        <f t="shared" ref="H649" si="51">$F649*G649</f>
        <v>0</v>
      </c>
      <c r="I649" s="2"/>
    </row>
    <row r="650" spans="1:9" s="3" customFormat="1" outlineLevel="2">
      <c r="A650" s="48" t="s">
        <v>196</v>
      </c>
      <c r="B650" s="10"/>
      <c r="C650" s="522"/>
      <c r="D650" s="225"/>
      <c r="E650" s="226"/>
      <c r="F650" s="227"/>
      <c r="G650" s="228"/>
      <c r="H650" s="228"/>
      <c r="I650" s="2"/>
    </row>
    <row r="651" spans="1:9" s="3" customFormat="1" ht="77.25" outlineLevel="2">
      <c r="A651" s="48" t="s">
        <v>196</v>
      </c>
      <c r="B651" s="10" t="s">
        <v>1093</v>
      </c>
      <c r="C651" s="522"/>
      <c r="D651" s="225" t="s">
        <v>321</v>
      </c>
      <c r="E651" s="226"/>
      <c r="F651" s="227"/>
      <c r="G651" s="228"/>
      <c r="H651" s="228"/>
      <c r="I651" s="2"/>
    </row>
    <row r="652" spans="1:9" s="3" customFormat="1" ht="26.25" outlineLevel="2">
      <c r="A652" s="48" t="s">
        <v>196</v>
      </c>
      <c r="B652" s="10"/>
      <c r="C652" s="522"/>
      <c r="D652" s="225" t="s">
        <v>242</v>
      </c>
      <c r="E652" s="226"/>
      <c r="F652" s="227"/>
      <c r="G652" s="228"/>
      <c r="H652" s="228"/>
      <c r="I652" s="2"/>
    </row>
    <row r="653" spans="1:9" s="3" customFormat="1" ht="39" outlineLevel="2">
      <c r="A653" s="48" t="s">
        <v>196</v>
      </c>
      <c r="B653" s="10"/>
      <c r="C653" s="522"/>
      <c r="D653" s="225" t="s">
        <v>243</v>
      </c>
      <c r="E653" s="226"/>
      <c r="F653" s="227"/>
      <c r="G653" s="228"/>
      <c r="H653" s="228"/>
      <c r="I653" s="2"/>
    </row>
    <row r="654" spans="1:9" s="3" customFormat="1" outlineLevel="2">
      <c r="A654" s="48" t="s">
        <v>196</v>
      </c>
      <c r="B654" s="10"/>
      <c r="C654" s="527"/>
      <c r="D654" s="181" t="s">
        <v>407</v>
      </c>
      <c r="E654" s="182" t="s">
        <v>40</v>
      </c>
      <c r="F654" s="183">
        <v>1</v>
      </c>
      <c r="G654" s="184"/>
      <c r="H654" s="63">
        <f t="shared" ref="H654:H657" si="52">$F654*G654</f>
        <v>0</v>
      </c>
      <c r="I654" s="2"/>
    </row>
    <row r="655" spans="1:9" s="3" customFormat="1" outlineLevel="2">
      <c r="A655" s="48" t="s">
        <v>196</v>
      </c>
      <c r="B655" s="10"/>
      <c r="C655" s="527"/>
      <c r="D655" s="181" t="s">
        <v>408</v>
      </c>
      <c r="E655" s="182" t="s">
        <v>40</v>
      </c>
      <c r="F655" s="183">
        <v>2</v>
      </c>
      <c r="G655" s="184"/>
      <c r="H655" s="63">
        <f t="shared" si="52"/>
        <v>0</v>
      </c>
      <c r="I655" s="2"/>
    </row>
    <row r="656" spans="1:9" s="3" customFormat="1" outlineLevel="2">
      <c r="A656" s="48" t="s">
        <v>196</v>
      </c>
      <c r="B656" s="10"/>
      <c r="C656" s="527"/>
      <c r="D656" s="181" t="s">
        <v>409</v>
      </c>
      <c r="E656" s="182" t="s">
        <v>40</v>
      </c>
      <c r="F656" s="183">
        <v>1</v>
      </c>
      <c r="G656" s="184"/>
      <c r="H656" s="63">
        <f t="shared" si="52"/>
        <v>0</v>
      </c>
      <c r="I656" s="2"/>
    </row>
    <row r="657" spans="1:9" s="3" customFormat="1" outlineLevel="2">
      <c r="A657" s="48" t="s">
        <v>196</v>
      </c>
      <c r="B657" s="10"/>
      <c r="C657" s="527"/>
      <c r="D657" s="181" t="s">
        <v>432</v>
      </c>
      <c r="E657" s="182" t="s">
        <v>40</v>
      </c>
      <c r="F657" s="183">
        <v>1</v>
      </c>
      <c r="G657" s="184"/>
      <c r="H657" s="63">
        <f t="shared" si="52"/>
        <v>0</v>
      </c>
      <c r="I657" s="2"/>
    </row>
    <row r="658" spans="1:9" s="3" customFormat="1" outlineLevel="2">
      <c r="A658" s="48" t="s">
        <v>196</v>
      </c>
      <c r="B658" s="10"/>
      <c r="C658" s="522"/>
      <c r="D658" s="25"/>
      <c r="E658" s="24"/>
      <c r="F658" s="26"/>
      <c r="G658" s="27"/>
      <c r="H658" s="27"/>
      <c r="I658" s="2"/>
    </row>
    <row r="659" spans="1:9" s="3" customFormat="1" ht="90" outlineLevel="2">
      <c r="A659" s="48" t="s">
        <v>196</v>
      </c>
      <c r="B659" s="10" t="s">
        <v>1094</v>
      </c>
      <c r="C659" s="522"/>
      <c r="D659" s="98" t="s">
        <v>245</v>
      </c>
      <c r="E659" s="24"/>
      <c r="F659" s="26"/>
      <c r="G659" s="27"/>
      <c r="H659" s="27"/>
      <c r="I659" s="2"/>
    </row>
    <row r="660" spans="1:9" s="3" customFormat="1" ht="90" outlineLevel="2">
      <c r="A660" s="48" t="s">
        <v>196</v>
      </c>
      <c r="B660" s="10"/>
      <c r="C660" s="522"/>
      <c r="D660" s="98" t="s">
        <v>278</v>
      </c>
      <c r="E660" s="24"/>
      <c r="F660" s="26"/>
      <c r="G660" s="27"/>
      <c r="H660" s="27"/>
      <c r="I660" s="2"/>
    </row>
    <row r="661" spans="1:9" s="3" customFormat="1" outlineLevel="2">
      <c r="A661" s="48" t="s">
        <v>196</v>
      </c>
      <c r="B661" s="10"/>
      <c r="C661" s="527"/>
      <c r="D661" s="181" t="s">
        <v>410</v>
      </c>
      <c r="E661" s="182" t="s">
        <v>40</v>
      </c>
      <c r="F661" s="183">
        <v>1</v>
      </c>
      <c r="G661" s="184"/>
      <c r="H661" s="63">
        <f t="shared" ref="H661:H669" si="53">$F661*G661</f>
        <v>0</v>
      </c>
      <c r="I661" s="2"/>
    </row>
    <row r="662" spans="1:9" s="3" customFormat="1" outlineLevel="2">
      <c r="A662" s="48" t="s">
        <v>196</v>
      </c>
      <c r="B662" s="10"/>
      <c r="C662" s="527"/>
      <c r="D662" s="181" t="s">
        <v>411</v>
      </c>
      <c r="E662" s="182" t="s">
        <v>40</v>
      </c>
      <c r="F662" s="183">
        <v>2</v>
      </c>
      <c r="G662" s="184"/>
      <c r="H662" s="63">
        <f t="shared" si="53"/>
        <v>0</v>
      </c>
      <c r="I662" s="2"/>
    </row>
    <row r="663" spans="1:9" s="3" customFormat="1" outlineLevel="2">
      <c r="A663" s="48" t="s">
        <v>196</v>
      </c>
      <c r="B663" s="10"/>
      <c r="C663" s="527"/>
      <c r="D663" s="181" t="s">
        <v>412</v>
      </c>
      <c r="E663" s="182" t="s">
        <v>40</v>
      </c>
      <c r="F663" s="183">
        <v>2</v>
      </c>
      <c r="G663" s="184"/>
      <c r="H663" s="63">
        <f t="shared" si="53"/>
        <v>0</v>
      </c>
      <c r="I663" s="2"/>
    </row>
    <row r="664" spans="1:9" s="3" customFormat="1" outlineLevel="2">
      <c r="A664" s="48" t="s">
        <v>196</v>
      </c>
      <c r="B664" s="10"/>
      <c r="C664" s="527"/>
      <c r="D664" s="181" t="s">
        <v>413</v>
      </c>
      <c r="E664" s="182" t="s">
        <v>40</v>
      </c>
      <c r="F664" s="183">
        <v>3</v>
      </c>
      <c r="G664" s="184"/>
      <c r="H664" s="63">
        <f t="shared" si="53"/>
        <v>0</v>
      </c>
      <c r="I664" s="2"/>
    </row>
    <row r="665" spans="1:9" s="3" customFormat="1" outlineLevel="2">
      <c r="A665" s="48" t="s">
        <v>196</v>
      </c>
      <c r="B665" s="10"/>
      <c r="C665" s="527"/>
      <c r="D665" s="181" t="s">
        <v>414</v>
      </c>
      <c r="E665" s="182" t="s">
        <v>40</v>
      </c>
      <c r="F665" s="183">
        <v>2</v>
      </c>
      <c r="G665" s="184"/>
      <c r="H665" s="63">
        <f t="shared" si="53"/>
        <v>0</v>
      </c>
      <c r="I665" s="2"/>
    </row>
    <row r="666" spans="1:9" s="3" customFormat="1" outlineLevel="2">
      <c r="A666" s="48" t="s">
        <v>196</v>
      </c>
      <c r="B666" s="10"/>
      <c r="C666" s="527"/>
      <c r="D666" s="181" t="s">
        <v>415</v>
      </c>
      <c r="E666" s="182" t="s">
        <v>40</v>
      </c>
      <c r="F666" s="183">
        <v>1</v>
      </c>
      <c r="G666" s="184"/>
      <c r="H666" s="63">
        <f t="shared" si="53"/>
        <v>0</v>
      </c>
      <c r="I666" s="2"/>
    </row>
    <row r="667" spans="1:9" s="3" customFormat="1" outlineLevel="2">
      <c r="A667" s="48" t="s">
        <v>196</v>
      </c>
      <c r="B667" s="10"/>
      <c r="C667" s="527"/>
      <c r="D667" s="181" t="s">
        <v>416</v>
      </c>
      <c r="E667" s="182" t="s">
        <v>40</v>
      </c>
      <c r="F667" s="183">
        <v>1</v>
      </c>
      <c r="G667" s="184"/>
      <c r="H667" s="63">
        <f t="shared" si="53"/>
        <v>0</v>
      </c>
      <c r="I667" s="2"/>
    </row>
    <row r="668" spans="1:9" s="3" customFormat="1" outlineLevel="2">
      <c r="A668" s="48" t="s">
        <v>196</v>
      </c>
      <c r="B668" s="10"/>
      <c r="C668" s="527"/>
      <c r="D668" s="181" t="s">
        <v>417</v>
      </c>
      <c r="E668" s="182" t="s">
        <v>40</v>
      </c>
      <c r="F668" s="183">
        <v>1</v>
      </c>
      <c r="G668" s="184"/>
      <c r="H668" s="63">
        <f t="shared" si="53"/>
        <v>0</v>
      </c>
      <c r="I668" s="2"/>
    </row>
    <row r="669" spans="1:9" s="3" customFormat="1" outlineLevel="2">
      <c r="A669" s="48" t="s">
        <v>196</v>
      </c>
      <c r="B669" s="10"/>
      <c r="C669" s="527"/>
      <c r="D669" s="181" t="s">
        <v>418</v>
      </c>
      <c r="E669" s="182" t="s">
        <v>40</v>
      </c>
      <c r="F669" s="183">
        <v>2</v>
      </c>
      <c r="G669" s="184"/>
      <c r="H669" s="63">
        <f t="shared" si="53"/>
        <v>0</v>
      </c>
      <c r="I669" s="2"/>
    </row>
    <row r="670" spans="1:9" s="3" customFormat="1" outlineLevel="2">
      <c r="A670" s="48" t="s">
        <v>196</v>
      </c>
      <c r="B670" s="10"/>
      <c r="C670" s="522"/>
      <c r="D670" s="25"/>
      <c r="E670" s="24"/>
      <c r="F670" s="26"/>
      <c r="G670" s="27"/>
      <c r="H670" s="27"/>
      <c r="I670" s="2"/>
    </row>
    <row r="671" spans="1:9" s="3" customFormat="1" ht="115.5" outlineLevel="2">
      <c r="A671" s="48" t="s">
        <v>196</v>
      </c>
      <c r="B671" s="10" t="s">
        <v>1095</v>
      </c>
      <c r="C671" s="522"/>
      <c r="D671" s="98" t="s">
        <v>279</v>
      </c>
      <c r="E671" s="24"/>
      <c r="F671" s="26"/>
      <c r="G671" s="27"/>
      <c r="H671" s="27"/>
      <c r="I671" s="2"/>
    </row>
    <row r="672" spans="1:9" s="3" customFormat="1" outlineLevel="2">
      <c r="A672" s="48" t="s">
        <v>196</v>
      </c>
      <c r="B672" s="10"/>
      <c r="C672" s="527"/>
      <c r="D672" s="181" t="s">
        <v>246</v>
      </c>
      <c r="E672" s="182" t="s">
        <v>40</v>
      </c>
      <c r="F672" s="183">
        <v>20</v>
      </c>
      <c r="G672" s="184"/>
      <c r="H672" s="63">
        <f t="shared" ref="H672" si="54">$F672*G672</f>
        <v>0</v>
      </c>
      <c r="I672" s="2"/>
    </row>
    <row r="673" spans="1:9" s="3" customFormat="1" outlineLevel="2">
      <c r="A673" s="48" t="s">
        <v>196</v>
      </c>
      <c r="B673" s="10"/>
      <c r="C673" s="522"/>
      <c r="D673" s="98"/>
      <c r="E673" s="24"/>
      <c r="F673" s="26"/>
      <c r="G673" s="27"/>
      <c r="H673" s="27"/>
      <c r="I673" s="2"/>
    </row>
    <row r="674" spans="1:9" s="3" customFormat="1" ht="115.5" outlineLevel="2">
      <c r="A674" s="48" t="s">
        <v>196</v>
      </c>
      <c r="B674" s="10" t="s">
        <v>1096</v>
      </c>
      <c r="C674" s="522"/>
      <c r="D674" s="98" t="s">
        <v>280</v>
      </c>
      <c r="E674" s="24"/>
      <c r="F674" s="26"/>
      <c r="G674" s="27"/>
      <c r="H674" s="27"/>
      <c r="I674" s="2"/>
    </row>
    <row r="675" spans="1:9" s="3" customFormat="1" outlineLevel="2">
      <c r="A675" s="48" t="s">
        <v>196</v>
      </c>
      <c r="B675" s="10"/>
      <c r="C675" s="527"/>
      <c r="D675" s="181" t="s">
        <v>247</v>
      </c>
      <c r="E675" s="182" t="s">
        <v>40</v>
      </c>
      <c r="F675" s="183">
        <v>20</v>
      </c>
      <c r="G675" s="184"/>
      <c r="H675" s="63">
        <f t="shared" ref="H675" si="55">$F675*G675</f>
        <v>0</v>
      </c>
      <c r="I675" s="2"/>
    </row>
    <row r="676" spans="1:9" s="3" customFormat="1" outlineLevel="2">
      <c r="A676" s="48" t="s">
        <v>196</v>
      </c>
      <c r="B676" s="10"/>
      <c r="C676" s="522"/>
      <c r="D676" s="98"/>
      <c r="E676" s="24"/>
      <c r="F676" s="26"/>
      <c r="G676" s="27"/>
      <c r="H676" s="27"/>
      <c r="I676" s="2"/>
    </row>
    <row r="677" spans="1:9" outlineLevel="1">
      <c r="A677" s="48" t="s">
        <v>196</v>
      </c>
      <c r="B677" s="125" t="str">
        <f>B548</f>
        <v>A.14.</v>
      </c>
      <c r="C677" s="521"/>
      <c r="D677" s="131" t="str">
        <f>D548</f>
        <v>STOLARIJA</v>
      </c>
      <c r="E677" s="621" t="s">
        <v>9</v>
      </c>
      <c r="F677" s="621"/>
      <c r="G677" s="132"/>
      <c r="H677" s="133">
        <f>SUM(H549:H676)</f>
        <v>0</v>
      </c>
    </row>
    <row r="678" spans="1:9" outlineLevel="1">
      <c r="B678" s="28"/>
      <c r="C678" s="523"/>
      <c r="D678" s="29"/>
      <c r="E678" s="28"/>
      <c r="F678" s="30"/>
      <c r="G678" s="31"/>
      <c r="H678" s="31"/>
    </row>
    <row r="679" spans="1:9" outlineLevel="1"/>
    <row r="680" spans="1:9" ht="15.75" outlineLevel="1">
      <c r="D680" s="22" t="s">
        <v>31</v>
      </c>
    </row>
    <row r="681" spans="1:9" outlineLevel="1">
      <c r="B681" s="10" t="str">
        <f>B19</f>
        <v>A.1.</v>
      </c>
      <c r="D681" s="23" t="str">
        <f>D19</f>
        <v>PRIPREMNI RADOVI</v>
      </c>
      <c r="F681" s="10"/>
      <c r="G681" s="10"/>
      <c r="H681" s="21">
        <f>H19</f>
        <v>0</v>
      </c>
    </row>
    <row r="682" spans="1:9" s="3" customFormat="1" outlineLevel="1">
      <c r="A682" s="2"/>
      <c r="B682" s="10" t="str">
        <f>B43</f>
        <v>A.2.</v>
      </c>
      <c r="C682" s="388"/>
      <c r="D682" s="23" t="str">
        <f>D43</f>
        <v>RUŠILAČKI RADOVI</v>
      </c>
      <c r="E682" s="10"/>
      <c r="F682" s="10"/>
      <c r="G682" s="10"/>
      <c r="H682" s="21">
        <f>H43</f>
        <v>0</v>
      </c>
      <c r="I682" s="2"/>
    </row>
    <row r="683" spans="1:9" outlineLevel="1">
      <c r="B683" s="10" t="str">
        <f>B97</f>
        <v>A.3.</v>
      </c>
      <c r="D683" s="23" t="str">
        <f>D97</f>
        <v>ZEMLJANI RADOVI</v>
      </c>
      <c r="F683" s="10"/>
      <c r="G683" s="10"/>
      <c r="H683" s="21">
        <f>H97</f>
        <v>0</v>
      </c>
    </row>
    <row r="684" spans="1:9" outlineLevel="1">
      <c r="B684" s="10" t="str">
        <f>B197</f>
        <v>A.4.</v>
      </c>
      <c r="D684" s="23" t="str">
        <f>D197</f>
        <v>ARMIRANOBETONSKI RADOVI</v>
      </c>
      <c r="F684" s="10"/>
      <c r="G684" s="10"/>
      <c r="H684" s="21">
        <f>H197</f>
        <v>0</v>
      </c>
    </row>
    <row r="685" spans="1:9" outlineLevel="1">
      <c r="B685" s="10" t="str">
        <f>B294</f>
        <v>A.5.</v>
      </c>
      <c r="D685" s="23" t="str">
        <f>D294</f>
        <v>ZIDARSKI RADOVI</v>
      </c>
      <c r="F685" s="10"/>
      <c r="G685" s="10"/>
      <c r="H685" s="21">
        <f>H294</f>
        <v>0</v>
      </c>
    </row>
    <row r="686" spans="1:9" outlineLevel="1">
      <c r="B686" s="10" t="str">
        <f>B335</f>
        <v>A.6.</v>
      </c>
      <c r="D686" s="23" t="str">
        <f>D335</f>
        <v>KROVOPOKRIVAČKI RADOVI</v>
      </c>
      <c r="F686" s="10"/>
      <c r="G686" s="10"/>
      <c r="H686" s="21">
        <f>H335</f>
        <v>0</v>
      </c>
    </row>
    <row r="687" spans="1:9" outlineLevel="1">
      <c r="B687" s="10" t="str">
        <f>B344</f>
        <v>A.7.</v>
      </c>
      <c r="D687" s="23" t="str">
        <f>D344</f>
        <v>LIMARSKI RADOVI</v>
      </c>
      <c r="F687" s="10"/>
      <c r="G687" s="10"/>
      <c r="H687" s="21">
        <f>H344</f>
        <v>0</v>
      </c>
    </row>
    <row r="688" spans="1:9" outlineLevel="1">
      <c r="B688" s="10" t="str">
        <f>B407</f>
        <v>A.8.</v>
      </c>
      <c r="D688" s="23" t="str">
        <f>D407</f>
        <v>GIPSKARTONSKI RADOVI</v>
      </c>
      <c r="F688" s="10"/>
      <c r="G688" s="10"/>
      <c r="H688" s="21">
        <f>H407</f>
        <v>0</v>
      </c>
    </row>
    <row r="689" spans="1:9" outlineLevel="1">
      <c r="B689" s="10" t="str">
        <f>B458</f>
        <v>A.9.</v>
      </c>
      <c r="D689" s="23" t="str">
        <f>D458</f>
        <v>KERAMIČARSKI RADOVI</v>
      </c>
      <c r="F689" s="10"/>
      <c r="G689" s="10"/>
      <c r="H689" s="21">
        <f>H458</f>
        <v>0</v>
      </c>
    </row>
    <row r="690" spans="1:9" s="3" customFormat="1" outlineLevel="1">
      <c r="A690" s="2"/>
      <c r="B690" s="10" t="str">
        <f>B472</f>
        <v>A.10.</v>
      </c>
      <c r="C690" s="388"/>
      <c r="D690" s="23" t="str">
        <f>D472</f>
        <v>KAMENOREZAČKI RADOVI</v>
      </c>
      <c r="E690" s="10"/>
      <c r="F690" s="10"/>
      <c r="G690" s="10"/>
      <c r="H690" s="21">
        <f>H472</f>
        <v>0</v>
      </c>
      <c r="I690" s="2"/>
    </row>
    <row r="691" spans="1:9" outlineLevel="1">
      <c r="B691" s="10" t="str">
        <f>B486</f>
        <v>A.11.</v>
      </c>
      <c r="D691" s="23" t="str">
        <f>D486</f>
        <v>SOBOSLIKARSKI RADOVI</v>
      </c>
      <c r="F691" s="10"/>
      <c r="G691" s="10"/>
      <c r="H691" s="21">
        <f>H486</f>
        <v>0</v>
      </c>
    </row>
    <row r="692" spans="1:9" outlineLevel="1">
      <c r="B692" s="10" t="str">
        <f>B525</f>
        <v>A.12.</v>
      </c>
      <c r="D692" s="23" t="str">
        <f>D525</f>
        <v>BRAVARSKI RADOVI</v>
      </c>
      <c r="F692" s="10"/>
      <c r="G692" s="10"/>
      <c r="H692" s="21">
        <f>H525</f>
        <v>0</v>
      </c>
    </row>
    <row r="693" spans="1:9" outlineLevel="1">
      <c r="B693" s="10" t="str">
        <f>B546</f>
        <v>A.13.</v>
      </c>
      <c r="D693" s="23" t="str">
        <f>D546</f>
        <v>FASADERSKI RADOVI</v>
      </c>
      <c r="F693" s="10"/>
      <c r="G693" s="10"/>
      <c r="H693" s="21">
        <f>H546</f>
        <v>0</v>
      </c>
    </row>
    <row r="694" spans="1:9" outlineLevel="1">
      <c r="B694" s="10" t="str">
        <f>B677</f>
        <v>A.14.</v>
      </c>
      <c r="D694" s="23" t="str">
        <f t="shared" ref="D694:H694" si="56">D677</f>
        <v>STOLARIJA</v>
      </c>
      <c r="F694" s="10"/>
      <c r="G694" s="10"/>
      <c r="H694" s="21">
        <f t="shared" si="56"/>
        <v>0</v>
      </c>
    </row>
    <row r="695" spans="1:9" outlineLevel="1"/>
    <row r="696" spans="1:9" ht="15.75">
      <c r="B696" s="236" t="str">
        <f>B4</f>
        <v>A.</v>
      </c>
      <c r="C696" s="538"/>
      <c r="D696" s="237" t="s">
        <v>437</v>
      </c>
      <c r="E696" s="626"/>
      <c r="F696" s="626"/>
      <c r="G696" s="238"/>
      <c r="H696" s="239">
        <f>SUM(H681:H695)</f>
        <v>0</v>
      </c>
    </row>
    <row r="699" spans="1:9" ht="15.75">
      <c r="A699" s="48" t="s">
        <v>1520</v>
      </c>
      <c r="B699" s="232" t="s">
        <v>438</v>
      </c>
      <c r="C699" s="537"/>
      <c r="D699" s="232" t="s">
        <v>439</v>
      </c>
      <c r="E699" s="233"/>
      <c r="F699" s="234"/>
      <c r="G699" s="235"/>
      <c r="H699" s="235"/>
    </row>
    <row r="700" spans="1:9" outlineLevel="1">
      <c r="A700" s="48" t="s">
        <v>1520</v>
      </c>
    </row>
    <row r="701" spans="1:9" s="3" customFormat="1" outlineLevel="1">
      <c r="A701" s="48" t="s">
        <v>1520</v>
      </c>
      <c r="B701" s="452" t="s">
        <v>1149</v>
      </c>
      <c r="C701" s="452"/>
      <c r="D701" s="453" t="s">
        <v>1150</v>
      </c>
      <c r="E701" s="23"/>
      <c r="F701" s="454"/>
      <c r="G701" s="455"/>
      <c r="H701" s="455"/>
      <c r="I701" s="2"/>
    </row>
    <row r="702" spans="1:9" s="3" customFormat="1" ht="89.25" outlineLevel="1">
      <c r="A702" s="48" t="s">
        <v>1520</v>
      </c>
      <c r="B702" s="456" t="s">
        <v>1151</v>
      </c>
      <c r="C702" s="456"/>
      <c r="D702" s="457" t="s">
        <v>1152</v>
      </c>
      <c r="E702" s="23" t="s">
        <v>1153</v>
      </c>
      <c r="F702" s="454">
        <v>1</v>
      </c>
      <c r="G702" s="455"/>
      <c r="H702" s="455">
        <f>$F702*G702</f>
        <v>0</v>
      </c>
      <c r="I702" s="2"/>
    </row>
    <row r="703" spans="1:9" s="3" customFormat="1" outlineLevel="1">
      <c r="A703" s="48" t="s">
        <v>1520</v>
      </c>
      <c r="B703" s="456"/>
      <c r="C703" s="456"/>
      <c r="D703" s="457"/>
      <c r="E703" s="23"/>
      <c r="F703" s="454"/>
      <c r="G703" s="455"/>
      <c r="H703" s="455">
        <f t="shared" ref="H703:H766" si="57">$F703*G703</f>
        <v>0</v>
      </c>
      <c r="I703" s="2"/>
    </row>
    <row r="704" spans="1:9" s="3" customFormat="1" ht="89.25" outlineLevel="1">
      <c r="A704" s="48" t="s">
        <v>1520</v>
      </c>
      <c r="B704" s="456" t="s">
        <v>1154</v>
      </c>
      <c r="C704" s="456"/>
      <c r="D704" s="457" t="s">
        <v>1155</v>
      </c>
      <c r="E704" s="23" t="s">
        <v>1153</v>
      </c>
      <c r="F704" s="454">
        <v>1</v>
      </c>
      <c r="G704" s="455"/>
      <c r="H704" s="455">
        <f t="shared" si="57"/>
        <v>0</v>
      </c>
      <c r="I704" s="2"/>
    </row>
    <row r="705" spans="1:9" s="3" customFormat="1" outlineLevel="1">
      <c r="A705" s="48" t="s">
        <v>1520</v>
      </c>
      <c r="B705" s="456"/>
      <c r="C705" s="456"/>
      <c r="D705" s="457"/>
      <c r="E705" s="23"/>
      <c r="F705" s="454"/>
      <c r="G705" s="455"/>
      <c r="H705" s="455">
        <f t="shared" si="57"/>
        <v>0</v>
      </c>
      <c r="I705" s="2"/>
    </row>
    <row r="706" spans="1:9" s="3" customFormat="1" ht="63.75" outlineLevel="1">
      <c r="A706" s="48" t="s">
        <v>1520</v>
      </c>
      <c r="B706" s="456" t="s">
        <v>1156</v>
      </c>
      <c r="C706" s="456"/>
      <c r="D706" s="457" t="s">
        <v>1157</v>
      </c>
      <c r="E706" s="23" t="s">
        <v>1153</v>
      </c>
      <c r="F706" s="454">
        <v>1</v>
      </c>
      <c r="G706" s="455"/>
      <c r="H706" s="455">
        <f t="shared" si="57"/>
        <v>0</v>
      </c>
      <c r="I706" s="2"/>
    </row>
    <row r="707" spans="1:9" s="3" customFormat="1" outlineLevel="1">
      <c r="A707" s="48" t="s">
        <v>1520</v>
      </c>
      <c r="B707" s="456"/>
      <c r="C707" s="456"/>
      <c r="D707" s="457"/>
      <c r="E707" s="23"/>
      <c r="F707" s="454"/>
      <c r="G707" s="455"/>
      <c r="H707" s="455">
        <f t="shared" si="57"/>
        <v>0</v>
      </c>
      <c r="I707" s="2"/>
    </row>
    <row r="708" spans="1:9" s="3" customFormat="1" ht="51" outlineLevel="1">
      <c r="A708" s="48" t="s">
        <v>1520</v>
      </c>
      <c r="B708" s="456" t="s">
        <v>1158</v>
      </c>
      <c r="C708" s="456"/>
      <c r="D708" s="457" t="s">
        <v>1159</v>
      </c>
      <c r="E708" s="23" t="s">
        <v>1153</v>
      </c>
      <c r="F708" s="454">
        <v>1</v>
      </c>
      <c r="G708" s="455"/>
      <c r="H708" s="455">
        <f t="shared" si="57"/>
        <v>0</v>
      </c>
      <c r="I708" s="2"/>
    </row>
    <row r="709" spans="1:9" s="3" customFormat="1" outlineLevel="1">
      <c r="A709" s="48" t="s">
        <v>1520</v>
      </c>
      <c r="B709" s="456"/>
      <c r="C709" s="456"/>
      <c r="D709" s="457"/>
      <c r="E709" s="23"/>
      <c r="F709" s="454"/>
      <c r="G709" s="455"/>
      <c r="H709" s="455">
        <f t="shared" si="57"/>
        <v>0</v>
      </c>
      <c r="I709" s="2"/>
    </row>
    <row r="710" spans="1:9" s="3" customFormat="1" ht="38.25" outlineLevel="1">
      <c r="A710" s="48" t="s">
        <v>1520</v>
      </c>
      <c r="B710" s="456" t="s">
        <v>1160</v>
      </c>
      <c r="C710" s="456"/>
      <c r="D710" s="457" t="s">
        <v>1161</v>
      </c>
      <c r="E710" s="23" t="s">
        <v>1153</v>
      </c>
      <c r="F710" s="454">
        <v>1</v>
      </c>
      <c r="G710" s="455"/>
      <c r="H710" s="455">
        <f t="shared" si="57"/>
        <v>0</v>
      </c>
      <c r="I710" s="2"/>
    </row>
    <row r="711" spans="1:9" s="3" customFormat="1" outlineLevel="1">
      <c r="A711" s="48" t="s">
        <v>1520</v>
      </c>
      <c r="B711" s="456"/>
      <c r="C711" s="456"/>
      <c r="D711" s="457"/>
      <c r="E711" s="23"/>
      <c r="F711" s="454"/>
      <c r="G711" s="455"/>
      <c r="H711" s="455">
        <f t="shared" si="57"/>
        <v>0</v>
      </c>
      <c r="I711" s="2"/>
    </row>
    <row r="712" spans="1:9" s="3" customFormat="1" ht="38.25" outlineLevel="1">
      <c r="A712" s="48" t="s">
        <v>1520</v>
      </c>
      <c r="B712" s="456" t="s">
        <v>1162</v>
      </c>
      <c r="C712" s="456"/>
      <c r="D712" s="457" t="s">
        <v>1163</v>
      </c>
      <c r="E712" s="23" t="s">
        <v>1153</v>
      </c>
      <c r="F712" s="454">
        <v>2</v>
      </c>
      <c r="G712" s="455"/>
      <c r="H712" s="455">
        <f t="shared" si="57"/>
        <v>0</v>
      </c>
      <c r="I712" s="2"/>
    </row>
    <row r="713" spans="1:9" s="3" customFormat="1" outlineLevel="1">
      <c r="A713" s="48" t="s">
        <v>1520</v>
      </c>
      <c r="B713" s="456"/>
      <c r="C713" s="456"/>
      <c r="D713" s="457"/>
      <c r="E713" s="23"/>
      <c r="F713" s="454"/>
      <c r="G713" s="455"/>
      <c r="H713" s="455">
        <f t="shared" si="57"/>
        <v>0</v>
      </c>
      <c r="I713" s="2"/>
    </row>
    <row r="714" spans="1:9" s="3" customFormat="1" ht="76.5" outlineLevel="1">
      <c r="A714" s="48" t="s">
        <v>1520</v>
      </c>
      <c r="B714" s="456" t="s">
        <v>1164</v>
      </c>
      <c r="C714" s="456"/>
      <c r="D714" s="457" t="s">
        <v>1165</v>
      </c>
      <c r="E714" s="23" t="s">
        <v>1153</v>
      </c>
      <c r="F714" s="454">
        <v>1</v>
      </c>
      <c r="G714" s="455"/>
      <c r="H714" s="455">
        <f t="shared" si="57"/>
        <v>0</v>
      </c>
      <c r="I714" s="2"/>
    </row>
    <row r="715" spans="1:9" s="3" customFormat="1" outlineLevel="1">
      <c r="A715" s="48" t="s">
        <v>1520</v>
      </c>
      <c r="B715" s="456"/>
      <c r="C715" s="456"/>
      <c r="D715" s="457"/>
      <c r="E715" s="23"/>
      <c r="F715" s="454"/>
      <c r="G715" s="455"/>
      <c r="H715" s="455">
        <f t="shared" si="57"/>
        <v>0</v>
      </c>
      <c r="I715" s="2"/>
    </row>
    <row r="716" spans="1:9" s="3" customFormat="1" ht="76.5" outlineLevel="1">
      <c r="A716" s="48" t="s">
        <v>1520</v>
      </c>
      <c r="B716" s="456" t="s">
        <v>1166</v>
      </c>
      <c r="C716" s="456"/>
      <c r="D716" s="457" t="s">
        <v>1167</v>
      </c>
      <c r="E716" s="23" t="s">
        <v>1153</v>
      </c>
      <c r="F716" s="454">
        <v>5</v>
      </c>
      <c r="G716" s="455"/>
      <c r="H716" s="455">
        <f t="shared" si="57"/>
        <v>0</v>
      </c>
      <c r="I716" s="2"/>
    </row>
    <row r="717" spans="1:9" s="3" customFormat="1" outlineLevel="1">
      <c r="A717" s="48" t="s">
        <v>1520</v>
      </c>
      <c r="B717" s="456"/>
      <c r="C717" s="456"/>
      <c r="D717" s="457"/>
      <c r="E717" s="23"/>
      <c r="F717" s="454"/>
      <c r="G717" s="455"/>
      <c r="H717" s="455">
        <f t="shared" si="57"/>
        <v>0</v>
      </c>
      <c r="I717" s="2"/>
    </row>
    <row r="718" spans="1:9" s="3" customFormat="1" outlineLevel="1">
      <c r="A718" s="48" t="s">
        <v>1520</v>
      </c>
      <c r="B718" s="456" t="s">
        <v>1168</v>
      </c>
      <c r="C718" s="456"/>
      <c r="D718" s="457" t="s">
        <v>1169</v>
      </c>
      <c r="E718" s="23" t="s">
        <v>1153</v>
      </c>
      <c r="F718" s="454">
        <v>1</v>
      </c>
      <c r="G718" s="455"/>
      <c r="H718" s="455">
        <f t="shared" si="57"/>
        <v>0</v>
      </c>
      <c r="I718" s="2"/>
    </row>
    <row r="719" spans="1:9" s="3" customFormat="1" outlineLevel="1">
      <c r="A719" s="48" t="s">
        <v>1520</v>
      </c>
      <c r="B719" s="456"/>
      <c r="C719" s="456"/>
      <c r="D719" s="457"/>
      <c r="E719" s="23"/>
      <c r="F719" s="454"/>
      <c r="G719" s="455"/>
      <c r="H719" s="455">
        <f t="shared" si="57"/>
        <v>0</v>
      </c>
      <c r="I719" s="2"/>
    </row>
    <row r="720" spans="1:9" s="3" customFormat="1" outlineLevel="1">
      <c r="A720" s="48" t="s">
        <v>1520</v>
      </c>
      <c r="B720" s="452" t="s">
        <v>1170</v>
      </c>
      <c r="C720" s="452"/>
      <c r="D720" s="458" t="s">
        <v>1171</v>
      </c>
      <c r="E720" s="23"/>
      <c r="F720" s="454"/>
      <c r="G720" s="455"/>
      <c r="H720" s="455">
        <f t="shared" si="57"/>
        <v>0</v>
      </c>
      <c r="I720" s="2"/>
    </row>
    <row r="721" spans="1:9" s="3" customFormat="1" outlineLevel="1">
      <c r="A721" s="48" t="s">
        <v>1520</v>
      </c>
      <c r="B721" s="456"/>
      <c r="C721" s="456"/>
      <c r="D721" s="457"/>
      <c r="E721" s="23"/>
      <c r="F721" s="454"/>
      <c r="G721" s="455"/>
      <c r="H721" s="455">
        <f t="shared" si="57"/>
        <v>0</v>
      </c>
      <c r="I721" s="2"/>
    </row>
    <row r="722" spans="1:9" s="3" customFormat="1" ht="229.5" outlineLevel="1">
      <c r="A722" s="48" t="s">
        <v>1520</v>
      </c>
      <c r="B722" s="456" t="s">
        <v>1172</v>
      </c>
      <c r="C722" s="456" t="s">
        <v>2510</v>
      </c>
      <c r="D722" s="457" t="s">
        <v>1173</v>
      </c>
      <c r="E722" s="23"/>
      <c r="F722" s="454"/>
      <c r="G722" s="455"/>
      <c r="H722" s="455">
        <f t="shared" si="57"/>
        <v>0</v>
      </c>
      <c r="I722" s="2"/>
    </row>
    <row r="723" spans="1:9" s="3" customFormat="1" ht="25.5" outlineLevel="1">
      <c r="A723" s="48" t="s">
        <v>1520</v>
      </c>
      <c r="B723" s="456"/>
      <c r="C723" s="456" t="s">
        <v>2510</v>
      </c>
      <c r="D723" s="457" t="s">
        <v>1174</v>
      </c>
      <c r="E723" s="23"/>
      <c r="F723" s="454"/>
      <c r="G723" s="455"/>
      <c r="H723" s="455">
        <f t="shared" si="57"/>
        <v>0</v>
      </c>
      <c r="I723" s="2"/>
    </row>
    <row r="724" spans="1:9" s="3" customFormat="1" outlineLevel="1">
      <c r="A724" s="48" t="s">
        <v>1520</v>
      </c>
      <c r="B724" s="456"/>
      <c r="C724" s="456" t="s">
        <v>2510</v>
      </c>
      <c r="D724" s="457" t="s">
        <v>1175</v>
      </c>
      <c r="E724" s="23"/>
      <c r="F724" s="454"/>
      <c r="G724" s="455"/>
      <c r="H724" s="455">
        <f t="shared" si="57"/>
        <v>0</v>
      </c>
      <c r="I724" s="2"/>
    </row>
    <row r="725" spans="1:9" s="3" customFormat="1" outlineLevel="1">
      <c r="A725" s="48" t="s">
        <v>1520</v>
      </c>
      <c r="B725" s="456"/>
      <c r="C725" s="456" t="s">
        <v>2510</v>
      </c>
      <c r="D725" s="457" t="s">
        <v>1176</v>
      </c>
      <c r="E725" s="23"/>
      <c r="F725" s="454"/>
      <c r="G725" s="455"/>
      <c r="H725" s="455">
        <f t="shared" si="57"/>
        <v>0</v>
      </c>
      <c r="I725" s="2"/>
    </row>
    <row r="726" spans="1:9" s="3" customFormat="1" outlineLevel="1">
      <c r="A726" s="48" t="s">
        <v>1520</v>
      </c>
      <c r="B726" s="456"/>
      <c r="C726" s="456" t="s">
        <v>2510</v>
      </c>
      <c r="D726" s="457" t="s">
        <v>1177</v>
      </c>
      <c r="E726" s="23"/>
      <c r="F726" s="454"/>
      <c r="G726" s="455"/>
      <c r="H726" s="455">
        <f t="shared" si="57"/>
        <v>0</v>
      </c>
      <c r="I726" s="2"/>
    </row>
    <row r="727" spans="1:9" s="3" customFormat="1" ht="25.5" outlineLevel="1">
      <c r="A727" s="48" t="s">
        <v>1520</v>
      </c>
      <c r="B727" s="456"/>
      <c r="C727" s="456" t="s">
        <v>2510</v>
      </c>
      <c r="D727" s="457" t="s">
        <v>1178</v>
      </c>
      <c r="E727" s="23"/>
      <c r="F727" s="454"/>
      <c r="G727" s="455"/>
      <c r="H727" s="455">
        <f t="shared" si="57"/>
        <v>0</v>
      </c>
      <c r="I727" s="2"/>
    </row>
    <row r="728" spans="1:9" s="3" customFormat="1" outlineLevel="1">
      <c r="A728" s="48" t="s">
        <v>1520</v>
      </c>
      <c r="B728" s="456"/>
      <c r="C728" s="456" t="s">
        <v>2510</v>
      </c>
      <c r="D728" s="457" t="s">
        <v>1179</v>
      </c>
      <c r="E728" s="23" t="s">
        <v>1153</v>
      </c>
      <c r="F728" s="454">
        <v>1</v>
      </c>
      <c r="G728" s="455"/>
      <c r="H728" s="455">
        <f t="shared" si="57"/>
        <v>0</v>
      </c>
      <c r="I728" s="2"/>
    </row>
    <row r="729" spans="1:9" s="3" customFormat="1" ht="63.75" outlineLevel="1">
      <c r="A729" s="48" t="s">
        <v>1520</v>
      </c>
      <c r="B729" s="456"/>
      <c r="C729" s="456"/>
      <c r="D729" s="457" t="s">
        <v>1180</v>
      </c>
      <c r="E729" s="23" t="s">
        <v>1153</v>
      </c>
      <c r="F729" s="454">
        <v>1</v>
      </c>
      <c r="G729" s="455"/>
      <c r="H729" s="455">
        <f t="shared" si="57"/>
        <v>0</v>
      </c>
      <c r="I729" s="2"/>
    </row>
    <row r="730" spans="1:9" s="3" customFormat="1" outlineLevel="1">
      <c r="A730" s="48" t="s">
        <v>1520</v>
      </c>
      <c r="B730" s="456"/>
      <c r="C730" s="456"/>
      <c r="D730" s="457"/>
      <c r="E730" s="23"/>
      <c r="F730" s="454"/>
      <c r="G730" s="455"/>
      <c r="H730" s="455">
        <f t="shared" si="57"/>
        <v>0</v>
      </c>
      <c r="I730" s="2"/>
    </row>
    <row r="731" spans="1:9" s="3" customFormat="1" ht="63.75" outlineLevel="1">
      <c r="A731" s="48" t="s">
        <v>1520</v>
      </c>
      <c r="B731" s="456" t="s">
        <v>1181</v>
      </c>
      <c r="C731" s="456"/>
      <c r="D731" s="457" t="s">
        <v>1182</v>
      </c>
      <c r="E731" s="23" t="s">
        <v>1153</v>
      </c>
      <c r="F731" s="454">
        <v>1</v>
      </c>
      <c r="G731" s="455"/>
      <c r="H731" s="455">
        <f t="shared" si="57"/>
        <v>0</v>
      </c>
      <c r="I731" s="2"/>
    </row>
    <row r="732" spans="1:9" s="3" customFormat="1" outlineLevel="1">
      <c r="A732" s="48" t="s">
        <v>1520</v>
      </c>
      <c r="B732" s="456"/>
      <c r="C732" s="456"/>
      <c r="D732" s="457"/>
      <c r="E732" s="23"/>
      <c r="F732" s="454"/>
      <c r="G732" s="455"/>
      <c r="H732" s="455">
        <f t="shared" si="57"/>
        <v>0</v>
      </c>
      <c r="I732" s="2"/>
    </row>
    <row r="733" spans="1:9" s="3" customFormat="1" ht="153" outlineLevel="1">
      <c r="A733" s="48" t="s">
        <v>1520</v>
      </c>
      <c r="B733" s="456" t="s">
        <v>1183</v>
      </c>
      <c r="C733" s="456"/>
      <c r="D733" s="457" t="s">
        <v>1184</v>
      </c>
      <c r="E733" s="23" t="s">
        <v>40</v>
      </c>
      <c r="F733" s="454">
        <v>1</v>
      </c>
      <c r="G733" s="455"/>
      <c r="H733" s="455">
        <f t="shared" si="57"/>
        <v>0</v>
      </c>
      <c r="I733" s="2"/>
    </row>
    <row r="734" spans="1:9" s="3" customFormat="1" outlineLevel="1">
      <c r="A734" s="48" t="s">
        <v>1520</v>
      </c>
      <c r="B734" s="456"/>
      <c r="C734" s="456"/>
      <c r="D734" s="457"/>
      <c r="E734" s="23"/>
      <c r="F734" s="454"/>
      <c r="G734" s="455"/>
      <c r="H734" s="455">
        <f t="shared" si="57"/>
        <v>0</v>
      </c>
      <c r="I734" s="2"/>
    </row>
    <row r="735" spans="1:9" s="3" customFormat="1" ht="140.25" outlineLevel="1">
      <c r="A735" s="48" t="s">
        <v>1520</v>
      </c>
      <c r="B735" s="456" t="s">
        <v>1185</v>
      </c>
      <c r="C735" s="456"/>
      <c r="D735" s="457" t="s">
        <v>1186</v>
      </c>
      <c r="E735" s="23" t="s">
        <v>40</v>
      </c>
      <c r="F735" s="454">
        <v>1</v>
      </c>
      <c r="G735" s="455"/>
      <c r="H735" s="455">
        <f t="shared" si="57"/>
        <v>0</v>
      </c>
      <c r="I735" s="2"/>
    </row>
    <row r="736" spans="1:9" s="3" customFormat="1" outlineLevel="1">
      <c r="A736" s="48" t="s">
        <v>1520</v>
      </c>
      <c r="B736" s="456"/>
      <c r="C736" s="456"/>
      <c r="D736" s="457"/>
      <c r="E736" s="23"/>
      <c r="F736" s="454"/>
      <c r="G736" s="455"/>
      <c r="H736" s="455">
        <f t="shared" si="57"/>
        <v>0</v>
      </c>
      <c r="I736" s="2"/>
    </row>
    <row r="737" spans="1:9" s="3" customFormat="1" ht="127.5" outlineLevel="1">
      <c r="A737" s="48" t="s">
        <v>1520</v>
      </c>
      <c r="B737" s="456" t="s">
        <v>1187</v>
      </c>
      <c r="C737" s="456"/>
      <c r="D737" s="457" t="s">
        <v>1188</v>
      </c>
      <c r="E737" s="23" t="s">
        <v>40</v>
      </c>
      <c r="F737" s="454">
        <v>1</v>
      </c>
      <c r="G737" s="455"/>
      <c r="H737" s="455">
        <f t="shared" si="57"/>
        <v>0</v>
      </c>
      <c r="I737" s="2"/>
    </row>
    <row r="738" spans="1:9" s="3" customFormat="1" outlineLevel="1">
      <c r="A738" s="48" t="s">
        <v>1520</v>
      </c>
      <c r="B738" s="456"/>
      <c r="C738" s="456"/>
      <c r="D738" s="457"/>
      <c r="E738" s="23"/>
      <c r="F738" s="454"/>
      <c r="G738" s="455"/>
      <c r="H738" s="455">
        <f t="shared" si="57"/>
        <v>0</v>
      </c>
      <c r="I738" s="2"/>
    </row>
    <row r="739" spans="1:9" s="3" customFormat="1" ht="25.5" outlineLevel="1">
      <c r="A739" s="48" t="s">
        <v>1520</v>
      </c>
      <c r="B739" s="456" t="s">
        <v>1189</v>
      </c>
      <c r="C739" s="456"/>
      <c r="D739" s="457" t="s">
        <v>1190</v>
      </c>
      <c r="E739" s="23"/>
      <c r="F739" s="454"/>
      <c r="G739" s="455"/>
      <c r="H739" s="455">
        <f t="shared" si="57"/>
        <v>0</v>
      </c>
      <c r="I739" s="2"/>
    </row>
    <row r="740" spans="1:9" s="3" customFormat="1" outlineLevel="1">
      <c r="A740" s="48" t="s">
        <v>1520</v>
      </c>
      <c r="B740" s="456"/>
      <c r="C740" s="456"/>
      <c r="D740" s="457" t="s">
        <v>1191</v>
      </c>
      <c r="E740" s="23" t="s">
        <v>1153</v>
      </c>
      <c r="F740" s="454">
        <v>1</v>
      </c>
      <c r="G740" s="455"/>
      <c r="H740" s="455">
        <f t="shared" si="57"/>
        <v>0</v>
      </c>
      <c r="I740" s="2"/>
    </row>
    <row r="741" spans="1:9" s="3" customFormat="1" outlineLevel="1">
      <c r="A741" s="48" t="s">
        <v>1520</v>
      </c>
      <c r="B741" s="456"/>
      <c r="C741" s="456"/>
      <c r="D741" s="457"/>
      <c r="E741" s="23"/>
      <c r="F741" s="454"/>
      <c r="G741" s="455"/>
      <c r="H741" s="455">
        <f t="shared" si="57"/>
        <v>0</v>
      </c>
      <c r="I741" s="2"/>
    </row>
    <row r="742" spans="1:9" s="3" customFormat="1" outlineLevel="1">
      <c r="A742" s="48" t="s">
        <v>1520</v>
      </c>
      <c r="B742" s="456" t="s">
        <v>1192</v>
      </c>
      <c r="C742" s="456"/>
      <c r="D742" s="457" t="s">
        <v>1193</v>
      </c>
      <c r="E742" s="23"/>
      <c r="F742" s="454"/>
      <c r="G742" s="455"/>
      <c r="H742" s="455">
        <f t="shared" si="57"/>
        <v>0</v>
      </c>
      <c r="I742" s="2"/>
    </row>
    <row r="743" spans="1:9" s="3" customFormat="1" outlineLevel="1">
      <c r="A743" s="48" t="s">
        <v>1520</v>
      </c>
      <c r="B743" s="456"/>
      <c r="C743" s="456"/>
      <c r="D743" s="457" t="s">
        <v>1194</v>
      </c>
      <c r="E743" s="23" t="s">
        <v>40</v>
      </c>
      <c r="F743" s="454">
        <v>1</v>
      </c>
      <c r="G743" s="455"/>
      <c r="H743" s="455">
        <f t="shared" si="57"/>
        <v>0</v>
      </c>
      <c r="I743" s="2"/>
    </row>
    <row r="744" spans="1:9" s="3" customFormat="1" outlineLevel="1">
      <c r="A744" s="48" t="s">
        <v>1520</v>
      </c>
      <c r="B744" s="456"/>
      <c r="C744" s="456"/>
      <c r="D744" s="457"/>
      <c r="E744" s="23"/>
      <c r="F744" s="454"/>
      <c r="G744" s="455"/>
      <c r="H744" s="455">
        <f t="shared" si="57"/>
        <v>0</v>
      </c>
      <c r="I744" s="2"/>
    </row>
    <row r="745" spans="1:9" s="3" customFormat="1" outlineLevel="1">
      <c r="A745" s="48" t="s">
        <v>1520</v>
      </c>
      <c r="B745" s="456" t="s">
        <v>1195</v>
      </c>
      <c r="C745" s="456"/>
      <c r="D745" s="457" t="s">
        <v>1196</v>
      </c>
      <c r="E745" s="23"/>
      <c r="F745" s="454"/>
      <c r="G745" s="455"/>
      <c r="H745" s="455">
        <f t="shared" si="57"/>
        <v>0</v>
      </c>
      <c r="I745" s="2"/>
    </row>
    <row r="746" spans="1:9" s="3" customFormat="1" outlineLevel="1">
      <c r="A746" s="48" t="s">
        <v>1520</v>
      </c>
      <c r="B746" s="456"/>
      <c r="C746" s="456"/>
      <c r="D746" s="457" t="s">
        <v>1197</v>
      </c>
      <c r="E746" s="23" t="s">
        <v>40</v>
      </c>
      <c r="F746" s="454">
        <v>1</v>
      </c>
      <c r="G746" s="455"/>
      <c r="H746" s="455">
        <f t="shared" si="57"/>
        <v>0</v>
      </c>
      <c r="I746" s="2"/>
    </row>
    <row r="747" spans="1:9" s="3" customFormat="1" outlineLevel="1">
      <c r="A747" s="48" t="s">
        <v>1520</v>
      </c>
      <c r="B747" s="456"/>
      <c r="C747" s="456"/>
      <c r="D747" s="457"/>
      <c r="E747" s="23"/>
      <c r="F747" s="454"/>
      <c r="G747" s="455"/>
      <c r="H747" s="455">
        <f t="shared" si="57"/>
        <v>0</v>
      </c>
      <c r="I747" s="2"/>
    </row>
    <row r="748" spans="1:9" s="3" customFormat="1" ht="25.5" outlineLevel="1">
      <c r="A748" s="48" t="s">
        <v>1520</v>
      </c>
      <c r="B748" s="456" t="s">
        <v>1198</v>
      </c>
      <c r="C748" s="456"/>
      <c r="D748" s="457" t="s">
        <v>1199</v>
      </c>
      <c r="E748" s="23"/>
      <c r="F748" s="454"/>
      <c r="G748" s="455"/>
      <c r="H748" s="455">
        <f t="shared" si="57"/>
        <v>0</v>
      </c>
      <c r="I748" s="2"/>
    </row>
    <row r="749" spans="1:9" s="3" customFormat="1" ht="15.75" outlineLevel="1">
      <c r="A749" s="48" t="s">
        <v>1520</v>
      </c>
      <c r="B749" s="456"/>
      <c r="C749" s="456"/>
      <c r="D749" s="457" t="s">
        <v>1200</v>
      </c>
      <c r="E749" s="23" t="s">
        <v>1153</v>
      </c>
      <c r="F749" s="454">
        <v>1</v>
      </c>
      <c r="G749" s="455"/>
      <c r="H749" s="455">
        <f t="shared" si="57"/>
        <v>0</v>
      </c>
      <c r="I749" s="2"/>
    </row>
    <row r="750" spans="1:9" s="3" customFormat="1" outlineLevel="1">
      <c r="A750" s="48" t="s">
        <v>1520</v>
      </c>
      <c r="B750" s="456"/>
      <c r="C750" s="456"/>
      <c r="D750" s="457"/>
      <c r="E750" s="23"/>
      <c r="F750" s="454"/>
      <c r="G750" s="455"/>
      <c r="H750" s="455">
        <f t="shared" si="57"/>
        <v>0</v>
      </c>
      <c r="I750" s="2"/>
    </row>
    <row r="751" spans="1:9" s="3" customFormat="1" ht="25.5" outlineLevel="1">
      <c r="A751" s="48" t="s">
        <v>1520</v>
      </c>
      <c r="B751" s="456" t="s">
        <v>1201</v>
      </c>
      <c r="C751" s="456"/>
      <c r="D751" s="457" t="s">
        <v>1202</v>
      </c>
      <c r="E751" s="23"/>
      <c r="F751" s="454"/>
      <c r="G751" s="455"/>
      <c r="H751" s="455">
        <f t="shared" si="57"/>
        <v>0</v>
      </c>
      <c r="I751" s="2"/>
    </row>
    <row r="752" spans="1:9" s="3" customFormat="1" outlineLevel="1">
      <c r="A752" s="48" t="s">
        <v>1520</v>
      </c>
      <c r="B752" s="456"/>
      <c r="C752" s="456"/>
      <c r="D752" s="457" t="s">
        <v>1203</v>
      </c>
      <c r="E752" s="23" t="s">
        <v>1153</v>
      </c>
      <c r="F752" s="454">
        <v>1</v>
      </c>
      <c r="G752" s="455"/>
      <c r="H752" s="455">
        <f t="shared" si="57"/>
        <v>0</v>
      </c>
      <c r="I752" s="2"/>
    </row>
    <row r="753" spans="1:9" s="3" customFormat="1" outlineLevel="1">
      <c r="A753" s="48" t="s">
        <v>1520</v>
      </c>
      <c r="B753" s="456"/>
      <c r="C753" s="456"/>
      <c r="D753" s="457" t="s">
        <v>1204</v>
      </c>
      <c r="E753" s="23" t="s">
        <v>1153</v>
      </c>
      <c r="F753" s="454">
        <v>1</v>
      </c>
      <c r="G753" s="455"/>
      <c r="H753" s="455">
        <f t="shared" si="57"/>
        <v>0</v>
      </c>
      <c r="I753" s="2"/>
    </row>
    <row r="754" spans="1:9" s="3" customFormat="1" outlineLevel="1">
      <c r="A754" s="48" t="s">
        <v>1520</v>
      </c>
      <c r="B754" s="456"/>
      <c r="C754" s="456"/>
      <c r="D754" s="457" t="s">
        <v>1205</v>
      </c>
      <c r="E754" s="23" t="s">
        <v>1153</v>
      </c>
      <c r="F754" s="454">
        <v>1</v>
      </c>
      <c r="G754" s="455"/>
      <c r="H754" s="455">
        <f t="shared" si="57"/>
        <v>0</v>
      </c>
      <c r="I754" s="2"/>
    </row>
    <row r="755" spans="1:9" s="3" customFormat="1" outlineLevel="1">
      <c r="A755" s="48" t="s">
        <v>1520</v>
      </c>
      <c r="B755" s="456"/>
      <c r="C755" s="456"/>
      <c r="D755" s="457"/>
      <c r="E755" s="23"/>
      <c r="F755" s="454"/>
      <c r="G755" s="455"/>
      <c r="H755" s="455">
        <f t="shared" si="57"/>
        <v>0</v>
      </c>
      <c r="I755" s="2"/>
    </row>
    <row r="756" spans="1:9" s="3" customFormat="1" ht="89.25" outlineLevel="1">
      <c r="A756" s="48" t="s">
        <v>1520</v>
      </c>
      <c r="B756" s="456" t="s">
        <v>1206</v>
      </c>
      <c r="C756" s="456"/>
      <c r="D756" s="457" t="s">
        <v>1207</v>
      </c>
      <c r="E756" s="23"/>
      <c r="F756" s="454"/>
      <c r="G756" s="455"/>
      <c r="H756" s="455">
        <f t="shared" si="57"/>
        <v>0</v>
      </c>
      <c r="I756" s="2"/>
    </row>
    <row r="757" spans="1:9" s="3" customFormat="1" outlineLevel="1">
      <c r="A757" s="48" t="s">
        <v>1520</v>
      </c>
      <c r="B757" s="456"/>
      <c r="C757" s="456"/>
      <c r="D757" s="457" t="s">
        <v>1208</v>
      </c>
      <c r="E757" s="23" t="s">
        <v>40</v>
      </c>
      <c r="F757" s="454">
        <v>1</v>
      </c>
      <c r="G757" s="455"/>
      <c r="H757" s="455">
        <f t="shared" si="57"/>
        <v>0</v>
      </c>
      <c r="I757" s="2"/>
    </row>
    <row r="758" spans="1:9" s="3" customFormat="1" outlineLevel="1">
      <c r="A758" s="48" t="s">
        <v>1520</v>
      </c>
      <c r="B758" s="456"/>
      <c r="C758" s="456"/>
      <c r="D758" s="457"/>
      <c r="E758" s="23"/>
      <c r="F758" s="454"/>
      <c r="G758" s="455"/>
      <c r="H758" s="455">
        <f t="shared" si="57"/>
        <v>0</v>
      </c>
      <c r="I758" s="2"/>
    </row>
    <row r="759" spans="1:9" s="3" customFormat="1" ht="38.25" outlineLevel="1">
      <c r="A759" s="48" t="s">
        <v>1520</v>
      </c>
      <c r="B759" s="456" t="s">
        <v>1209</v>
      </c>
      <c r="C759" s="456"/>
      <c r="D759" s="457" t="s">
        <v>1210</v>
      </c>
      <c r="E759" s="23"/>
      <c r="F759" s="454"/>
      <c r="G759" s="455"/>
      <c r="H759" s="455">
        <f t="shared" si="57"/>
        <v>0</v>
      </c>
      <c r="I759" s="2"/>
    </row>
    <row r="760" spans="1:9" s="3" customFormat="1" outlineLevel="1">
      <c r="A760" s="48" t="s">
        <v>1520</v>
      </c>
      <c r="B760" s="456"/>
      <c r="C760" s="456"/>
      <c r="D760" s="457" t="s">
        <v>1211</v>
      </c>
      <c r="E760" s="23" t="s">
        <v>40</v>
      </c>
      <c r="F760" s="454">
        <v>2</v>
      </c>
      <c r="G760" s="455"/>
      <c r="H760" s="455">
        <f t="shared" si="57"/>
        <v>0</v>
      </c>
      <c r="I760" s="2"/>
    </row>
    <row r="761" spans="1:9" s="3" customFormat="1" outlineLevel="1">
      <c r="A761" s="48" t="s">
        <v>1520</v>
      </c>
      <c r="B761" s="456"/>
      <c r="C761" s="456"/>
      <c r="D761" s="457"/>
      <c r="E761" s="23"/>
      <c r="F761" s="454"/>
      <c r="G761" s="455"/>
      <c r="H761" s="455">
        <f t="shared" si="57"/>
        <v>0</v>
      </c>
      <c r="I761" s="2"/>
    </row>
    <row r="762" spans="1:9" s="3" customFormat="1" ht="25.5" outlineLevel="1">
      <c r="A762" s="48" t="s">
        <v>1520</v>
      </c>
      <c r="B762" s="456" t="s">
        <v>1212</v>
      </c>
      <c r="C762" s="456"/>
      <c r="D762" s="457" t="s">
        <v>1213</v>
      </c>
      <c r="E762" s="23"/>
      <c r="F762" s="454"/>
      <c r="G762" s="455"/>
      <c r="H762" s="455">
        <f t="shared" si="57"/>
        <v>0</v>
      </c>
      <c r="I762" s="2"/>
    </row>
    <row r="763" spans="1:9" s="3" customFormat="1" outlineLevel="1">
      <c r="A763" s="48" t="s">
        <v>1520</v>
      </c>
      <c r="B763" s="456"/>
      <c r="C763" s="456"/>
      <c r="D763" s="457" t="s">
        <v>1214</v>
      </c>
      <c r="E763" s="23" t="s">
        <v>40</v>
      </c>
      <c r="F763" s="454">
        <v>2</v>
      </c>
      <c r="G763" s="455"/>
      <c r="H763" s="455">
        <f t="shared" si="57"/>
        <v>0</v>
      </c>
      <c r="I763" s="2"/>
    </row>
    <row r="764" spans="1:9" s="3" customFormat="1" outlineLevel="1">
      <c r="A764" s="48" t="s">
        <v>1520</v>
      </c>
      <c r="B764" s="456"/>
      <c r="C764" s="456"/>
      <c r="D764" s="457"/>
      <c r="E764" s="23"/>
      <c r="F764" s="454"/>
      <c r="G764" s="455"/>
      <c r="H764" s="455">
        <f t="shared" si="57"/>
        <v>0</v>
      </c>
      <c r="I764" s="2"/>
    </row>
    <row r="765" spans="1:9" s="3" customFormat="1" ht="127.5" outlineLevel="1">
      <c r="A765" s="48" t="s">
        <v>1520</v>
      </c>
      <c r="B765" s="456" t="s">
        <v>1215</v>
      </c>
      <c r="C765" s="456"/>
      <c r="D765" s="457" t="s">
        <v>1216</v>
      </c>
      <c r="E765" s="23" t="s">
        <v>1153</v>
      </c>
      <c r="F765" s="454">
        <v>1</v>
      </c>
      <c r="G765" s="455"/>
      <c r="H765" s="455">
        <f t="shared" si="57"/>
        <v>0</v>
      </c>
      <c r="I765" s="2"/>
    </row>
    <row r="766" spans="1:9" s="3" customFormat="1" outlineLevel="1">
      <c r="A766" s="48" t="s">
        <v>1520</v>
      </c>
      <c r="B766" s="456"/>
      <c r="C766" s="456"/>
      <c r="D766" s="457"/>
      <c r="E766" s="23"/>
      <c r="F766" s="454"/>
      <c r="G766" s="455"/>
      <c r="H766" s="455">
        <f t="shared" si="57"/>
        <v>0</v>
      </c>
      <c r="I766" s="2"/>
    </row>
    <row r="767" spans="1:9" s="3" customFormat="1" ht="114.75" outlineLevel="1">
      <c r="A767" s="48" t="s">
        <v>1520</v>
      </c>
      <c r="B767" s="456" t="s">
        <v>1217</v>
      </c>
      <c r="C767" s="456"/>
      <c r="D767" s="457" t="s">
        <v>1218</v>
      </c>
      <c r="E767" s="23" t="s">
        <v>40</v>
      </c>
      <c r="F767" s="454">
        <v>1</v>
      </c>
      <c r="G767" s="455"/>
      <c r="H767" s="455">
        <f t="shared" ref="H767:H830" si="58">$F767*G767</f>
        <v>0</v>
      </c>
      <c r="I767" s="2"/>
    </row>
    <row r="768" spans="1:9" s="3" customFormat="1" outlineLevel="1">
      <c r="A768" s="48" t="s">
        <v>1520</v>
      </c>
      <c r="B768" s="456"/>
      <c r="C768" s="456"/>
      <c r="D768" s="457"/>
      <c r="E768" s="23"/>
      <c r="F768" s="454"/>
      <c r="G768" s="455"/>
      <c r="H768" s="455">
        <f t="shared" si="58"/>
        <v>0</v>
      </c>
      <c r="I768" s="2"/>
    </row>
    <row r="769" spans="1:9" s="3" customFormat="1" ht="63.75" outlineLevel="1">
      <c r="A769" s="48" t="s">
        <v>1520</v>
      </c>
      <c r="B769" s="456" t="s">
        <v>1219</v>
      </c>
      <c r="C769" s="456"/>
      <c r="D769" s="457" t="s">
        <v>1220</v>
      </c>
      <c r="E769" s="23"/>
      <c r="F769" s="454"/>
      <c r="G769" s="455"/>
      <c r="H769" s="455">
        <f t="shared" si="58"/>
        <v>0</v>
      </c>
      <c r="I769" s="2"/>
    </row>
    <row r="770" spans="1:9" s="3" customFormat="1" outlineLevel="1">
      <c r="A770" s="48" t="s">
        <v>1520</v>
      </c>
      <c r="B770" s="456"/>
      <c r="C770" s="456"/>
      <c r="D770" s="457" t="s">
        <v>1208</v>
      </c>
      <c r="E770" s="23" t="s">
        <v>40</v>
      </c>
      <c r="F770" s="454">
        <v>2</v>
      </c>
      <c r="G770" s="455"/>
      <c r="H770" s="455">
        <f t="shared" si="58"/>
        <v>0</v>
      </c>
      <c r="I770" s="2"/>
    </row>
    <row r="771" spans="1:9" s="3" customFormat="1" outlineLevel="1">
      <c r="A771" s="48" t="s">
        <v>1520</v>
      </c>
      <c r="B771" s="456"/>
      <c r="C771" s="456"/>
      <c r="D771" s="457"/>
      <c r="E771" s="23"/>
      <c r="F771" s="454"/>
      <c r="G771" s="455"/>
      <c r="H771" s="455">
        <f t="shared" si="58"/>
        <v>0</v>
      </c>
      <c r="I771" s="2"/>
    </row>
    <row r="772" spans="1:9" s="3" customFormat="1" ht="102" outlineLevel="1">
      <c r="A772" s="48" t="s">
        <v>1520</v>
      </c>
      <c r="B772" s="456" t="s">
        <v>1221</v>
      </c>
      <c r="C772" s="456"/>
      <c r="D772" s="457" t="s">
        <v>1222</v>
      </c>
      <c r="E772" s="23"/>
      <c r="F772" s="454"/>
      <c r="G772" s="455"/>
      <c r="H772" s="455">
        <f t="shared" si="58"/>
        <v>0</v>
      </c>
      <c r="I772" s="2"/>
    </row>
    <row r="773" spans="1:9" s="3" customFormat="1" outlineLevel="1">
      <c r="A773" s="48" t="s">
        <v>1520</v>
      </c>
      <c r="B773" s="456"/>
      <c r="C773" s="456"/>
      <c r="D773" s="457" t="s">
        <v>1223</v>
      </c>
      <c r="E773" s="23" t="s">
        <v>875</v>
      </c>
      <c r="F773" s="454">
        <v>1</v>
      </c>
      <c r="G773" s="455"/>
      <c r="H773" s="455">
        <f t="shared" si="58"/>
        <v>0</v>
      </c>
      <c r="I773" s="2"/>
    </row>
    <row r="774" spans="1:9" s="3" customFormat="1" outlineLevel="1">
      <c r="A774" s="48" t="s">
        <v>1520</v>
      </c>
      <c r="B774" s="456"/>
      <c r="C774" s="456"/>
      <c r="D774" s="457" t="s">
        <v>1224</v>
      </c>
      <c r="E774" s="23" t="s">
        <v>875</v>
      </c>
      <c r="F774" s="454">
        <v>25</v>
      </c>
      <c r="G774" s="455"/>
      <c r="H774" s="455">
        <f t="shared" si="58"/>
        <v>0</v>
      </c>
      <c r="I774" s="2"/>
    </row>
    <row r="775" spans="1:9" s="3" customFormat="1" outlineLevel="1">
      <c r="A775" s="48" t="s">
        <v>1520</v>
      </c>
      <c r="B775" s="456"/>
      <c r="C775" s="456"/>
      <c r="D775" s="457"/>
      <c r="E775" s="23"/>
      <c r="F775" s="454"/>
      <c r="G775" s="455"/>
      <c r="H775" s="455">
        <f t="shared" si="58"/>
        <v>0</v>
      </c>
      <c r="I775" s="2"/>
    </row>
    <row r="776" spans="1:9" s="3" customFormat="1" outlineLevel="1">
      <c r="A776" s="48" t="s">
        <v>1520</v>
      </c>
      <c r="B776" s="456" t="s">
        <v>1225</v>
      </c>
      <c r="C776" s="456"/>
      <c r="D776" s="457" t="s">
        <v>1226</v>
      </c>
      <c r="E776" s="23" t="s">
        <v>875</v>
      </c>
      <c r="F776" s="454">
        <v>13</v>
      </c>
      <c r="G776" s="455"/>
      <c r="H776" s="455">
        <f t="shared" si="58"/>
        <v>0</v>
      </c>
      <c r="I776" s="2"/>
    </row>
    <row r="777" spans="1:9" s="3" customFormat="1" outlineLevel="1">
      <c r="A777" s="48" t="s">
        <v>1520</v>
      </c>
      <c r="B777" s="456"/>
      <c r="C777" s="456"/>
      <c r="D777" s="457"/>
      <c r="E777" s="23"/>
      <c r="F777" s="454"/>
      <c r="G777" s="455"/>
      <c r="H777" s="455">
        <f t="shared" si="58"/>
        <v>0</v>
      </c>
      <c r="I777" s="2"/>
    </row>
    <row r="778" spans="1:9" s="3" customFormat="1" ht="25.5" outlineLevel="1">
      <c r="A778" s="48" t="s">
        <v>1520</v>
      </c>
      <c r="B778" s="456" t="s">
        <v>1227</v>
      </c>
      <c r="C778" s="456"/>
      <c r="D778" s="457" t="s">
        <v>1228</v>
      </c>
      <c r="E778" s="23"/>
      <c r="F778" s="454"/>
      <c r="G778" s="455"/>
      <c r="H778" s="455">
        <f t="shared" si="58"/>
        <v>0</v>
      </c>
      <c r="I778" s="2"/>
    </row>
    <row r="779" spans="1:9" s="3" customFormat="1" outlineLevel="1">
      <c r="A779" s="48" t="s">
        <v>1520</v>
      </c>
      <c r="B779" s="456"/>
      <c r="C779" s="456"/>
      <c r="D779" s="457" t="s">
        <v>1229</v>
      </c>
      <c r="E779" s="23" t="s">
        <v>875</v>
      </c>
      <c r="F779" s="454">
        <v>12</v>
      </c>
      <c r="G779" s="455"/>
      <c r="H779" s="455">
        <f t="shared" si="58"/>
        <v>0</v>
      </c>
      <c r="I779" s="2"/>
    </row>
    <row r="780" spans="1:9" s="3" customFormat="1" outlineLevel="1">
      <c r="A780" s="48" t="s">
        <v>1520</v>
      </c>
      <c r="B780" s="456"/>
      <c r="C780" s="456"/>
      <c r="D780" s="457"/>
      <c r="E780" s="23"/>
      <c r="F780" s="454"/>
      <c r="G780" s="455"/>
      <c r="H780" s="455">
        <f t="shared" si="58"/>
        <v>0</v>
      </c>
      <c r="I780" s="2"/>
    </row>
    <row r="781" spans="1:9" s="3" customFormat="1" ht="25.5" outlineLevel="1">
      <c r="A781" s="48" t="s">
        <v>1520</v>
      </c>
      <c r="B781" s="456" t="s">
        <v>1230</v>
      </c>
      <c r="C781" s="456"/>
      <c r="D781" s="457" t="s">
        <v>1231</v>
      </c>
      <c r="E781" s="23" t="s">
        <v>875</v>
      </c>
      <c r="F781" s="454">
        <v>13</v>
      </c>
      <c r="G781" s="455"/>
      <c r="H781" s="455">
        <f t="shared" si="58"/>
        <v>0</v>
      </c>
      <c r="I781" s="2"/>
    </row>
    <row r="782" spans="1:9" s="3" customFormat="1" outlineLevel="1">
      <c r="A782" s="48" t="s">
        <v>1520</v>
      </c>
      <c r="B782" s="456"/>
      <c r="C782" s="456"/>
      <c r="D782" s="457"/>
      <c r="E782" s="23"/>
      <c r="F782" s="454"/>
      <c r="G782" s="455"/>
      <c r="H782" s="455">
        <f t="shared" si="58"/>
        <v>0</v>
      </c>
      <c r="I782" s="2"/>
    </row>
    <row r="783" spans="1:9" s="3" customFormat="1" ht="38.25" outlineLevel="1">
      <c r="A783" s="48" t="s">
        <v>1520</v>
      </c>
      <c r="B783" s="456" t="s">
        <v>1232</v>
      </c>
      <c r="C783" s="456"/>
      <c r="D783" s="457" t="s">
        <v>1233</v>
      </c>
      <c r="E783" s="23"/>
      <c r="F783" s="454"/>
      <c r="G783" s="455"/>
      <c r="H783" s="455">
        <f t="shared" si="58"/>
        <v>0</v>
      </c>
      <c r="I783" s="2"/>
    </row>
    <row r="784" spans="1:9" s="3" customFormat="1" outlineLevel="1">
      <c r="A784" s="48" t="s">
        <v>1520</v>
      </c>
      <c r="B784" s="456"/>
      <c r="C784" s="456"/>
      <c r="D784" s="457" t="s">
        <v>1234</v>
      </c>
      <c r="E784" s="23" t="s">
        <v>40</v>
      </c>
      <c r="F784" s="454">
        <v>1</v>
      </c>
      <c r="G784" s="455"/>
      <c r="H784" s="455">
        <f t="shared" si="58"/>
        <v>0</v>
      </c>
      <c r="I784" s="2"/>
    </row>
    <row r="785" spans="1:9" s="3" customFormat="1" outlineLevel="1">
      <c r="A785" s="48" t="s">
        <v>1520</v>
      </c>
      <c r="B785" s="456"/>
      <c r="C785" s="456"/>
      <c r="D785" s="457"/>
      <c r="E785" s="23"/>
      <c r="F785" s="454"/>
      <c r="G785" s="455"/>
      <c r="H785" s="455">
        <f t="shared" si="58"/>
        <v>0</v>
      </c>
      <c r="I785" s="2"/>
    </row>
    <row r="786" spans="1:9" s="3" customFormat="1" ht="63.75" outlineLevel="1">
      <c r="A786" s="48" t="s">
        <v>1520</v>
      </c>
      <c r="B786" s="456" t="s">
        <v>1235</v>
      </c>
      <c r="C786" s="456"/>
      <c r="D786" s="457" t="s">
        <v>1236</v>
      </c>
      <c r="E786" s="23" t="s">
        <v>40</v>
      </c>
      <c r="F786" s="454">
        <v>1</v>
      </c>
      <c r="G786" s="455"/>
      <c r="H786" s="455">
        <f t="shared" si="58"/>
        <v>0</v>
      </c>
      <c r="I786" s="2"/>
    </row>
    <row r="787" spans="1:9" s="3" customFormat="1" outlineLevel="1">
      <c r="A787" s="48" t="s">
        <v>1520</v>
      </c>
      <c r="B787" s="456"/>
      <c r="C787" s="456"/>
      <c r="D787" s="457"/>
      <c r="E787" s="23"/>
      <c r="F787" s="454"/>
      <c r="G787" s="455"/>
      <c r="H787" s="455">
        <f t="shared" si="58"/>
        <v>0</v>
      </c>
      <c r="I787" s="2"/>
    </row>
    <row r="788" spans="1:9" s="3" customFormat="1" ht="38.25" outlineLevel="1">
      <c r="A788" s="48" t="s">
        <v>1520</v>
      </c>
      <c r="B788" s="456" t="s">
        <v>1237</v>
      </c>
      <c r="C788" s="456"/>
      <c r="D788" s="457" t="s">
        <v>1238</v>
      </c>
      <c r="E788" s="23" t="s">
        <v>1153</v>
      </c>
      <c r="F788" s="454">
        <v>1</v>
      </c>
      <c r="G788" s="455"/>
      <c r="H788" s="455">
        <f t="shared" si="58"/>
        <v>0</v>
      </c>
      <c r="I788" s="2"/>
    </row>
    <row r="789" spans="1:9" s="3" customFormat="1" outlineLevel="1">
      <c r="A789" s="48" t="s">
        <v>1520</v>
      </c>
      <c r="B789" s="456"/>
      <c r="C789" s="456"/>
      <c r="D789" s="457"/>
      <c r="E789" s="23"/>
      <c r="F789" s="454"/>
      <c r="G789" s="455"/>
      <c r="H789" s="455">
        <f t="shared" si="58"/>
        <v>0</v>
      </c>
      <c r="I789" s="2"/>
    </row>
    <row r="790" spans="1:9" s="3" customFormat="1" ht="25.5" outlineLevel="1">
      <c r="A790" s="48" t="s">
        <v>1520</v>
      </c>
      <c r="B790" s="456" t="s">
        <v>1239</v>
      </c>
      <c r="C790" s="456"/>
      <c r="D790" s="457" t="s">
        <v>1240</v>
      </c>
      <c r="E790" s="23" t="s">
        <v>1153</v>
      </c>
      <c r="F790" s="454">
        <v>1</v>
      </c>
      <c r="G790" s="455"/>
      <c r="H790" s="455">
        <f t="shared" si="58"/>
        <v>0</v>
      </c>
      <c r="I790" s="2"/>
    </row>
    <row r="791" spans="1:9" s="3" customFormat="1" outlineLevel="1">
      <c r="A791" s="48" t="s">
        <v>1520</v>
      </c>
      <c r="B791" s="456"/>
      <c r="C791" s="456"/>
      <c r="D791" s="457"/>
      <c r="E791" s="23"/>
      <c r="F791" s="454"/>
      <c r="G791" s="455"/>
      <c r="H791" s="455">
        <f t="shared" si="58"/>
        <v>0</v>
      </c>
      <c r="I791" s="2"/>
    </row>
    <row r="792" spans="1:9" s="3" customFormat="1" outlineLevel="1">
      <c r="A792" s="48" t="s">
        <v>1520</v>
      </c>
      <c r="B792" s="456" t="s">
        <v>2536</v>
      </c>
      <c r="C792" s="456" t="s">
        <v>2526</v>
      </c>
      <c r="D792" s="457" t="s">
        <v>1241</v>
      </c>
      <c r="E792" s="23"/>
      <c r="F792" s="454"/>
      <c r="G792" s="455"/>
      <c r="H792" s="455">
        <f t="shared" si="58"/>
        <v>0</v>
      </c>
      <c r="I792" s="2"/>
    </row>
    <row r="793" spans="1:9" s="3" customFormat="1" ht="153" outlineLevel="1">
      <c r="A793" s="48" t="s">
        <v>1520</v>
      </c>
      <c r="B793" s="456"/>
      <c r="C793" s="456" t="s">
        <v>2526</v>
      </c>
      <c r="D793" s="457" t="s">
        <v>1242</v>
      </c>
      <c r="E793" s="23"/>
      <c r="F793" s="454"/>
      <c r="G793" s="455"/>
      <c r="H793" s="455">
        <f t="shared" si="58"/>
        <v>0</v>
      </c>
      <c r="I793" s="2"/>
    </row>
    <row r="794" spans="1:9" s="3" customFormat="1" outlineLevel="1">
      <c r="A794" s="48" t="s">
        <v>1520</v>
      </c>
      <c r="B794" s="456"/>
      <c r="C794" s="456" t="s">
        <v>2526</v>
      </c>
      <c r="D794" s="457" t="s">
        <v>2533</v>
      </c>
      <c r="E794" s="23" t="s">
        <v>40</v>
      </c>
      <c r="F794" s="454">
        <v>2</v>
      </c>
      <c r="G794" s="455"/>
      <c r="H794" s="455">
        <f t="shared" si="58"/>
        <v>0</v>
      </c>
      <c r="I794" s="2"/>
    </row>
    <row r="795" spans="1:9" s="3" customFormat="1" outlineLevel="1">
      <c r="A795" s="48" t="s">
        <v>1520</v>
      </c>
      <c r="B795" s="456"/>
      <c r="C795" s="456"/>
      <c r="D795" s="457" t="s">
        <v>2534</v>
      </c>
      <c r="E795" s="23" t="s">
        <v>40</v>
      </c>
      <c r="F795" s="454">
        <v>2</v>
      </c>
      <c r="G795" s="455"/>
      <c r="H795" s="455">
        <f t="shared" si="58"/>
        <v>0</v>
      </c>
      <c r="I795" s="2"/>
    </row>
    <row r="796" spans="1:9" s="3" customFormat="1" outlineLevel="1">
      <c r="A796" s="48" t="s">
        <v>1520</v>
      </c>
      <c r="B796" s="456"/>
      <c r="C796" s="456"/>
      <c r="D796" s="457"/>
      <c r="E796" s="23"/>
      <c r="F796" s="454"/>
      <c r="G796" s="455"/>
      <c r="H796" s="455">
        <f t="shared" si="58"/>
        <v>0</v>
      </c>
      <c r="I796" s="2"/>
    </row>
    <row r="797" spans="1:9" s="3" customFormat="1" outlineLevel="1">
      <c r="A797" s="48" t="s">
        <v>1520</v>
      </c>
      <c r="B797" s="456" t="s">
        <v>2535</v>
      </c>
      <c r="C797" s="456" t="s">
        <v>2526</v>
      </c>
      <c r="D797" s="457" t="s">
        <v>1241</v>
      </c>
      <c r="E797" s="23"/>
      <c r="F797" s="454"/>
      <c r="G797" s="455"/>
      <c r="H797" s="455">
        <f t="shared" si="58"/>
        <v>0</v>
      </c>
      <c r="I797" s="2"/>
    </row>
    <row r="798" spans="1:9" s="3" customFormat="1" ht="153" outlineLevel="1">
      <c r="A798" s="48" t="s">
        <v>1520</v>
      </c>
      <c r="B798" s="456"/>
      <c r="C798" s="456" t="s">
        <v>2526</v>
      </c>
      <c r="D798" s="457" t="s">
        <v>2537</v>
      </c>
      <c r="E798" s="23"/>
      <c r="F798" s="454"/>
      <c r="G798" s="455"/>
      <c r="H798" s="455">
        <f t="shared" si="58"/>
        <v>0</v>
      </c>
      <c r="I798" s="2"/>
    </row>
    <row r="799" spans="1:9" s="3" customFormat="1" outlineLevel="1">
      <c r="A799" s="48" t="s">
        <v>1520</v>
      </c>
      <c r="B799" s="456"/>
      <c r="C799" s="456" t="s">
        <v>2526</v>
      </c>
      <c r="D799" s="457" t="s">
        <v>2538</v>
      </c>
      <c r="E799" s="23" t="s">
        <v>40</v>
      </c>
      <c r="F799" s="454">
        <v>3</v>
      </c>
      <c r="G799" s="455"/>
      <c r="H799" s="455">
        <f t="shared" si="58"/>
        <v>0</v>
      </c>
      <c r="I799" s="2"/>
    </row>
    <row r="800" spans="1:9" s="3" customFormat="1" outlineLevel="1">
      <c r="A800" s="48" t="s">
        <v>1520</v>
      </c>
      <c r="B800" s="456"/>
      <c r="C800" s="456"/>
      <c r="D800" s="457" t="s">
        <v>2534</v>
      </c>
      <c r="E800" s="23" t="s">
        <v>40</v>
      </c>
      <c r="F800" s="454">
        <v>3</v>
      </c>
      <c r="G800" s="455"/>
      <c r="H800" s="455">
        <f t="shared" si="58"/>
        <v>0</v>
      </c>
      <c r="I800" s="2"/>
    </row>
    <row r="801" spans="1:9" s="3" customFormat="1" outlineLevel="1">
      <c r="A801" s="48" t="s">
        <v>1520</v>
      </c>
      <c r="B801" s="456"/>
      <c r="C801" s="456"/>
      <c r="D801" s="457"/>
      <c r="E801" s="23"/>
      <c r="F801" s="454"/>
      <c r="G801" s="455"/>
      <c r="H801" s="455">
        <f t="shared" si="58"/>
        <v>0</v>
      </c>
      <c r="I801" s="2"/>
    </row>
    <row r="802" spans="1:9" s="3" customFormat="1" ht="25.5" outlineLevel="1">
      <c r="A802" s="48" t="s">
        <v>1520</v>
      </c>
      <c r="B802" s="456" t="s">
        <v>2539</v>
      </c>
      <c r="C802" s="456" t="s">
        <v>2526</v>
      </c>
      <c r="D802" s="457" t="s">
        <v>2540</v>
      </c>
      <c r="E802" s="23"/>
      <c r="F802" s="454"/>
      <c r="G802" s="455"/>
      <c r="H802" s="455">
        <f t="shared" si="58"/>
        <v>0</v>
      </c>
      <c r="I802" s="2"/>
    </row>
    <row r="803" spans="1:9" s="3" customFormat="1" ht="153" outlineLevel="1">
      <c r="A803" s="48" t="s">
        <v>1520</v>
      </c>
      <c r="B803" s="456"/>
      <c r="C803" s="456" t="s">
        <v>2526</v>
      </c>
      <c r="D803" s="457" t="s">
        <v>2541</v>
      </c>
      <c r="E803" s="23"/>
      <c r="F803" s="454"/>
      <c r="G803" s="455"/>
      <c r="H803" s="455">
        <f t="shared" si="58"/>
        <v>0</v>
      </c>
      <c r="I803" s="2"/>
    </row>
    <row r="804" spans="1:9" s="3" customFormat="1" outlineLevel="1">
      <c r="A804" s="48" t="s">
        <v>1520</v>
      </c>
      <c r="B804" s="456"/>
      <c r="C804" s="456" t="s">
        <v>2526</v>
      </c>
      <c r="D804" s="457" t="s">
        <v>2542</v>
      </c>
      <c r="E804" s="23" t="s">
        <v>40</v>
      </c>
      <c r="F804" s="454">
        <v>1</v>
      </c>
      <c r="G804" s="455"/>
      <c r="H804" s="455">
        <f t="shared" si="58"/>
        <v>0</v>
      </c>
      <c r="I804" s="2"/>
    </row>
    <row r="805" spans="1:9" s="3" customFormat="1" outlineLevel="1">
      <c r="A805" s="48" t="s">
        <v>1520</v>
      </c>
      <c r="B805" s="456"/>
      <c r="C805" s="456"/>
      <c r="D805" s="457" t="s">
        <v>2534</v>
      </c>
      <c r="E805" s="23" t="s">
        <v>40</v>
      </c>
      <c r="F805" s="454">
        <v>1</v>
      </c>
      <c r="G805" s="455"/>
      <c r="H805" s="455">
        <f t="shared" si="58"/>
        <v>0</v>
      </c>
      <c r="I805" s="2"/>
    </row>
    <row r="806" spans="1:9" s="3" customFormat="1" outlineLevel="1">
      <c r="A806" s="48" t="s">
        <v>1520</v>
      </c>
      <c r="B806" s="456"/>
      <c r="C806" s="456"/>
      <c r="D806" s="457"/>
      <c r="E806" s="23"/>
      <c r="F806" s="454"/>
      <c r="G806" s="455"/>
      <c r="H806" s="455">
        <f t="shared" si="58"/>
        <v>0</v>
      </c>
      <c r="I806" s="2"/>
    </row>
    <row r="807" spans="1:9" s="3" customFormat="1" ht="25.5" outlineLevel="1">
      <c r="A807" s="48" t="s">
        <v>1520</v>
      </c>
      <c r="B807" s="456" t="s">
        <v>1243</v>
      </c>
      <c r="C807" s="456"/>
      <c r="D807" s="457" t="s">
        <v>1244</v>
      </c>
      <c r="E807" s="23" t="s">
        <v>1153</v>
      </c>
      <c r="F807" s="454">
        <v>1</v>
      </c>
      <c r="G807" s="455"/>
      <c r="H807" s="455">
        <f t="shared" si="58"/>
        <v>0</v>
      </c>
      <c r="I807" s="2"/>
    </row>
    <row r="808" spans="1:9" s="3" customFormat="1" outlineLevel="1">
      <c r="A808" s="48" t="s">
        <v>1520</v>
      </c>
      <c r="B808" s="456"/>
      <c r="C808" s="456"/>
      <c r="D808" s="457"/>
      <c r="E808" s="23"/>
      <c r="F808" s="454"/>
      <c r="G808" s="455"/>
      <c r="H808" s="455">
        <f t="shared" si="58"/>
        <v>0</v>
      </c>
      <c r="I808" s="2"/>
    </row>
    <row r="809" spans="1:9" s="3" customFormat="1" ht="38.25" outlineLevel="1">
      <c r="A809" s="48" t="s">
        <v>1520</v>
      </c>
      <c r="B809" s="456" t="s">
        <v>1245</v>
      </c>
      <c r="C809" s="456"/>
      <c r="D809" s="457" t="s">
        <v>1246</v>
      </c>
      <c r="E809" s="23" t="s">
        <v>1153</v>
      </c>
      <c r="F809" s="454">
        <v>1</v>
      </c>
      <c r="G809" s="455"/>
      <c r="H809" s="455">
        <f t="shared" si="58"/>
        <v>0</v>
      </c>
      <c r="I809" s="2"/>
    </row>
    <row r="810" spans="1:9" s="3" customFormat="1" outlineLevel="1">
      <c r="A810" s="48" t="s">
        <v>1520</v>
      </c>
      <c r="B810" s="456"/>
      <c r="C810" s="456"/>
      <c r="D810" s="457"/>
      <c r="E810" s="23"/>
      <c r="F810" s="454"/>
      <c r="G810" s="455"/>
      <c r="H810" s="455">
        <f t="shared" si="58"/>
        <v>0</v>
      </c>
      <c r="I810" s="2"/>
    </row>
    <row r="811" spans="1:9" s="3" customFormat="1" ht="38.25" outlineLevel="1">
      <c r="A811" s="48" t="s">
        <v>1520</v>
      </c>
      <c r="B811" s="456" t="s">
        <v>1247</v>
      </c>
      <c r="C811" s="456"/>
      <c r="D811" s="457" t="s">
        <v>1248</v>
      </c>
      <c r="E811" s="23" t="s">
        <v>1153</v>
      </c>
      <c r="F811" s="454">
        <v>1</v>
      </c>
      <c r="G811" s="455"/>
      <c r="H811" s="455">
        <f t="shared" si="58"/>
        <v>0</v>
      </c>
      <c r="I811" s="2"/>
    </row>
    <row r="812" spans="1:9" s="3" customFormat="1" outlineLevel="1">
      <c r="A812" s="48" t="s">
        <v>1520</v>
      </c>
      <c r="B812" s="456"/>
      <c r="C812" s="456"/>
      <c r="D812" s="457"/>
      <c r="E812" s="23"/>
      <c r="F812" s="454"/>
      <c r="G812" s="455"/>
      <c r="H812" s="455">
        <f t="shared" si="58"/>
        <v>0</v>
      </c>
      <c r="I812" s="2"/>
    </row>
    <row r="813" spans="1:9" s="3" customFormat="1" ht="25.5" outlineLevel="1">
      <c r="A813" s="48" t="s">
        <v>1520</v>
      </c>
      <c r="B813" s="456" t="s">
        <v>1249</v>
      </c>
      <c r="C813" s="456"/>
      <c r="D813" s="457" t="s">
        <v>1250</v>
      </c>
      <c r="E813" s="23" t="s">
        <v>1153</v>
      </c>
      <c r="F813" s="454">
        <v>1</v>
      </c>
      <c r="G813" s="455"/>
      <c r="H813" s="455">
        <f t="shared" si="58"/>
        <v>0</v>
      </c>
      <c r="I813" s="2"/>
    </row>
    <row r="814" spans="1:9" s="3" customFormat="1" outlineLevel="1">
      <c r="A814" s="48" t="s">
        <v>1520</v>
      </c>
      <c r="B814" s="456"/>
      <c r="C814" s="456"/>
      <c r="D814" s="457"/>
      <c r="E814" s="23"/>
      <c r="F814" s="454"/>
      <c r="G814" s="455"/>
      <c r="H814" s="455">
        <f t="shared" si="58"/>
        <v>0</v>
      </c>
      <c r="I814" s="2"/>
    </row>
    <row r="815" spans="1:9" s="3" customFormat="1" ht="25.5" outlineLevel="1">
      <c r="A815" s="48" t="s">
        <v>1520</v>
      </c>
      <c r="B815" s="456" t="s">
        <v>1251</v>
      </c>
      <c r="C815" s="456"/>
      <c r="D815" s="457" t="s">
        <v>1252</v>
      </c>
      <c r="E815" s="23" t="s">
        <v>1153</v>
      </c>
      <c r="F815" s="454">
        <v>1</v>
      </c>
      <c r="G815" s="455"/>
      <c r="H815" s="455">
        <f t="shared" si="58"/>
        <v>0</v>
      </c>
      <c r="I815" s="2"/>
    </row>
    <row r="816" spans="1:9" s="3" customFormat="1" outlineLevel="1">
      <c r="A816" s="48" t="s">
        <v>1520</v>
      </c>
      <c r="B816" s="456"/>
      <c r="C816" s="456"/>
      <c r="D816" s="457"/>
      <c r="E816" s="23"/>
      <c r="F816" s="454"/>
      <c r="G816" s="455"/>
      <c r="H816" s="455">
        <f t="shared" si="58"/>
        <v>0</v>
      </c>
      <c r="I816" s="2"/>
    </row>
    <row r="817" spans="1:9" s="3" customFormat="1" outlineLevel="1">
      <c r="A817" s="48" t="s">
        <v>1520</v>
      </c>
      <c r="B817" s="452" t="s">
        <v>1253</v>
      </c>
      <c r="C817" s="452"/>
      <c r="D817" s="458" t="s">
        <v>1254</v>
      </c>
      <c r="E817" s="23"/>
      <c r="F817" s="454"/>
      <c r="G817" s="455"/>
      <c r="H817" s="455">
        <f t="shared" si="58"/>
        <v>0</v>
      </c>
      <c r="I817" s="2"/>
    </row>
    <row r="818" spans="1:9" s="3" customFormat="1" outlineLevel="1">
      <c r="A818" s="48" t="s">
        <v>1520</v>
      </c>
      <c r="B818" s="456"/>
      <c r="C818" s="456"/>
      <c r="D818" s="457"/>
      <c r="E818" s="23"/>
      <c r="F818" s="454"/>
      <c r="G818" s="455"/>
      <c r="H818" s="455">
        <f t="shared" si="58"/>
        <v>0</v>
      </c>
      <c r="I818" s="2"/>
    </row>
    <row r="819" spans="1:9" s="3" customFormat="1" ht="25.5" outlineLevel="1">
      <c r="A819" s="48" t="s">
        <v>1520</v>
      </c>
      <c r="B819" s="456" t="s">
        <v>1255</v>
      </c>
      <c r="C819" s="456"/>
      <c r="D819" s="457" t="s">
        <v>1256</v>
      </c>
      <c r="E819" s="23"/>
      <c r="F819" s="454"/>
      <c r="G819" s="455"/>
      <c r="H819" s="455">
        <f t="shared" si="58"/>
        <v>0</v>
      </c>
      <c r="I819" s="2"/>
    </row>
    <row r="820" spans="1:9" s="3" customFormat="1" ht="409.5" outlineLevel="1">
      <c r="A820" s="48" t="s">
        <v>1520</v>
      </c>
      <c r="B820" s="456"/>
      <c r="C820" s="456"/>
      <c r="D820" s="457" t="s">
        <v>1257</v>
      </c>
      <c r="E820" s="23"/>
      <c r="F820" s="454"/>
      <c r="G820" s="455"/>
      <c r="H820" s="455">
        <f t="shared" si="58"/>
        <v>0</v>
      </c>
      <c r="I820" s="2"/>
    </row>
    <row r="821" spans="1:9" s="3" customFormat="1" outlineLevel="1">
      <c r="A821" s="48" t="s">
        <v>1520</v>
      </c>
      <c r="B821" s="456"/>
      <c r="C821" s="456"/>
      <c r="D821" s="457" t="s">
        <v>1258</v>
      </c>
      <c r="E821" s="23" t="s">
        <v>1153</v>
      </c>
      <c r="F821" s="454">
        <v>1</v>
      </c>
      <c r="G821" s="455"/>
      <c r="H821" s="455">
        <f t="shared" si="58"/>
        <v>0</v>
      </c>
      <c r="I821" s="2"/>
    </row>
    <row r="822" spans="1:9" s="3" customFormat="1" outlineLevel="1">
      <c r="A822" s="48" t="s">
        <v>1520</v>
      </c>
      <c r="B822" s="456"/>
      <c r="C822" s="456"/>
      <c r="D822" s="457"/>
      <c r="E822" s="23"/>
      <c r="F822" s="454"/>
      <c r="G822" s="455"/>
      <c r="H822" s="455">
        <f t="shared" si="58"/>
        <v>0</v>
      </c>
      <c r="I822" s="2"/>
    </row>
    <row r="823" spans="1:9" s="3" customFormat="1" outlineLevel="1">
      <c r="A823" s="48" t="s">
        <v>1520</v>
      </c>
      <c r="B823" s="456" t="s">
        <v>1259</v>
      </c>
      <c r="C823" s="456"/>
      <c r="D823" s="457" t="s">
        <v>1260</v>
      </c>
      <c r="E823" s="23" t="s">
        <v>1153</v>
      </c>
      <c r="F823" s="454">
        <v>1</v>
      </c>
      <c r="G823" s="455"/>
      <c r="H823" s="455">
        <f t="shared" si="58"/>
        <v>0</v>
      </c>
      <c r="I823" s="2"/>
    </row>
    <row r="824" spans="1:9" s="3" customFormat="1" outlineLevel="1">
      <c r="A824" s="48" t="s">
        <v>1520</v>
      </c>
      <c r="B824" s="456"/>
      <c r="C824" s="456"/>
      <c r="D824" s="457"/>
      <c r="E824" s="23"/>
      <c r="F824" s="454"/>
      <c r="G824" s="455"/>
      <c r="H824" s="455">
        <f t="shared" si="58"/>
        <v>0</v>
      </c>
      <c r="I824" s="2"/>
    </row>
    <row r="825" spans="1:9" s="3" customFormat="1" ht="25.5" outlineLevel="1">
      <c r="A825" s="48" t="s">
        <v>1520</v>
      </c>
      <c r="B825" s="456" t="s">
        <v>1261</v>
      </c>
      <c r="C825" s="456"/>
      <c r="D825" s="457" t="s">
        <v>1262</v>
      </c>
      <c r="E825" s="23" t="s">
        <v>1153</v>
      </c>
      <c r="F825" s="454">
        <v>1</v>
      </c>
      <c r="G825" s="455"/>
      <c r="H825" s="455">
        <f t="shared" si="58"/>
        <v>0</v>
      </c>
      <c r="I825" s="2"/>
    </row>
    <row r="826" spans="1:9" s="3" customFormat="1" outlineLevel="1">
      <c r="A826" s="48" t="s">
        <v>1520</v>
      </c>
      <c r="B826" s="456"/>
      <c r="C826" s="456"/>
      <c r="D826" s="457"/>
      <c r="E826" s="23"/>
      <c r="F826" s="454"/>
      <c r="G826" s="455"/>
      <c r="H826" s="455">
        <f t="shared" si="58"/>
        <v>0</v>
      </c>
      <c r="I826" s="2"/>
    </row>
    <row r="827" spans="1:9" s="3" customFormat="1" outlineLevel="1">
      <c r="A827" s="48" t="s">
        <v>1520</v>
      </c>
      <c r="B827" s="456" t="s">
        <v>1263</v>
      </c>
      <c r="C827" s="456"/>
      <c r="D827" s="457" t="s">
        <v>1264</v>
      </c>
      <c r="E827" s="23" t="s">
        <v>40</v>
      </c>
      <c r="F827" s="454">
        <v>1</v>
      </c>
      <c r="G827" s="455"/>
      <c r="H827" s="455">
        <f t="shared" si="58"/>
        <v>0</v>
      </c>
      <c r="I827" s="2"/>
    </row>
    <row r="828" spans="1:9" s="3" customFormat="1" outlineLevel="1">
      <c r="A828" s="48" t="s">
        <v>1520</v>
      </c>
      <c r="B828" s="456"/>
      <c r="C828" s="456"/>
      <c r="D828" s="457"/>
      <c r="E828" s="23"/>
      <c r="F828" s="454"/>
      <c r="G828" s="455"/>
      <c r="H828" s="455">
        <f t="shared" si="58"/>
        <v>0</v>
      </c>
      <c r="I828" s="2"/>
    </row>
    <row r="829" spans="1:9" s="3" customFormat="1" ht="25.5" outlineLevel="1">
      <c r="A829" s="48" t="s">
        <v>1520</v>
      </c>
      <c r="B829" s="456" t="s">
        <v>1265</v>
      </c>
      <c r="C829" s="456"/>
      <c r="D829" s="457" t="s">
        <v>1266</v>
      </c>
      <c r="E829" s="23" t="s">
        <v>1153</v>
      </c>
      <c r="F829" s="454">
        <v>1</v>
      </c>
      <c r="G829" s="455"/>
      <c r="H829" s="455">
        <f t="shared" si="58"/>
        <v>0</v>
      </c>
      <c r="I829" s="2"/>
    </row>
    <row r="830" spans="1:9" s="3" customFormat="1" outlineLevel="1">
      <c r="A830" s="48" t="s">
        <v>1520</v>
      </c>
      <c r="B830" s="456"/>
      <c r="C830" s="456"/>
      <c r="D830" s="457"/>
      <c r="E830" s="23"/>
      <c r="F830" s="454"/>
      <c r="G830" s="455"/>
      <c r="H830" s="455">
        <f t="shared" si="58"/>
        <v>0</v>
      </c>
      <c r="I830" s="2"/>
    </row>
    <row r="831" spans="1:9" s="3" customFormat="1" outlineLevel="1">
      <c r="A831" s="48" t="s">
        <v>1520</v>
      </c>
      <c r="B831" s="456" t="s">
        <v>1267</v>
      </c>
      <c r="C831" s="456"/>
      <c r="D831" s="457" t="s">
        <v>1264</v>
      </c>
      <c r="E831" s="23" t="s">
        <v>40</v>
      </c>
      <c r="F831" s="454">
        <v>1</v>
      </c>
      <c r="G831" s="455"/>
      <c r="H831" s="455">
        <f t="shared" ref="H831:H894" si="59">$F831*G831</f>
        <v>0</v>
      </c>
      <c r="I831" s="2"/>
    </row>
    <row r="832" spans="1:9" s="3" customFormat="1" outlineLevel="1">
      <c r="A832" s="48" t="s">
        <v>1520</v>
      </c>
      <c r="B832" s="456"/>
      <c r="C832" s="456"/>
      <c r="D832" s="457"/>
      <c r="E832" s="23"/>
      <c r="F832" s="454"/>
      <c r="G832" s="455"/>
      <c r="H832" s="455">
        <f t="shared" si="59"/>
        <v>0</v>
      </c>
      <c r="I832" s="2"/>
    </row>
    <row r="833" spans="1:9" s="3" customFormat="1" ht="25.5" outlineLevel="1">
      <c r="A833" s="48" t="s">
        <v>1520</v>
      </c>
      <c r="B833" s="456" t="s">
        <v>1268</v>
      </c>
      <c r="C833" s="456"/>
      <c r="D833" s="457" t="s">
        <v>1269</v>
      </c>
      <c r="E833" s="23" t="s">
        <v>40</v>
      </c>
      <c r="F833" s="454">
        <v>1</v>
      </c>
      <c r="G833" s="455"/>
      <c r="H833" s="455">
        <f t="shared" si="59"/>
        <v>0</v>
      </c>
      <c r="I833" s="2"/>
    </row>
    <row r="834" spans="1:9" s="3" customFormat="1" outlineLevel="1">
      <c r="A834" s="48" t="s">
        <v>1520</v>
      </c>
      <c r="B834" s="456"/>
      <c r="C834" s="456"/>
      <c r="D834" s="457"/>
      <c r="E834" s="23"/>
      <c r="F834" s="454"/>
      <c r="G834" s="455"/>
      <c r="H834" s="455">
        <f t="shared" si="59"/>
        <v>0</v>
      </c>
      <c r="I834" s="2"/>
    </row>
    <row r="835" spans="1:9" s="3" customFormat="1" ht="25.5" outlineLevel="1">
      <c r="A835" s="48" t="s">
        <v>1520</v>
      </c>
      <c r="B835" s="456" t="s">
        <v>1270</v>
      </c>
      <c r="C835" s="456"/>
      <c r="D835" s="457" t="s">
        <v>1271</v>
      </c>
      <c r="E835" s="23" t="s">
        <v>40</v>
      </c>
      <c r="F835" s="454">
        <v>1</v>
      </c>
      <c r="G835" s="455"/>
      <c r="H835" s="455">
        <f t="shared" si="59"/>
        <v>0</v>
      </c>
      <c r="I835" s="2"/>
    </row>
    <row r="836" spans="1:9" s="3" customFormat="1" outlineLevel="1">
      <c r="A836" s="48" t="s">
        <v>1520</v>
      </c>
      <c r="B836" s="456"/>
      <c r="C836" s="456"/>
      <c r="D836" s="457"/>
      <c r="E836" s="23"/>
      <c r="F836" s="454"/>
      <c r="G836" s="455"/>
      <c r="H836" s="455">
        <f t="shared" si="59"/>
        <v>0</v>
      </c>
      <c r="I836" s="2"/>
    </row>
    <row r="837" spans="1:9" s="3" customFormat="1" ht="76.5" outlineLevel="1">
      <c r="A837" s="48" t="s">
        <v>1520</v>
      </c>
      <c r="B837" s="456" t="s">
        <v>1272</v>
      </c>
      <c r="C837" s="456"/>
      <c r="D837" s="457" t="s">
        <v>1273</v>
      </c>
      <c r="E837" s="23" t="s">
        <v>1153</v>
      </c>
      <c r="F837" s="454">
        <v>1</v>
      </c>
      <c r="G837" s="455"/>
      <c r="H837" s="455">
        <f t="shared" si="59"/>
        <v>0</v>
      </c>
      <c r="I837" s="2"/>
    </row>
    <row r="838" spans="1:9" s="3" customFormat="1" outlineLevel="1">
      <c r="A838" s="48" t="s">
        <v>1520</v>
      </c>
      <c r="B838" s="456"/>
      <c r="C838" s="456"/>
      <c r="D838" s="457"/>
      <c r="E838" s="23"/>
      <c r="F838" s="454"/>
      <c r="G838" s="455"/>
      <c r="H838" s="455">
        <f t="shared" si="59"/>
        <v>0</v>
      </c>
      <c r="I838" s="2"/>
    </row>
    <row r="839" spans="1:9" s="3" customFormat="1" ht="25.5" outlineLevel="1">
      <c r="A839" s="48" t="s">
        <v>1520</v>
      </c>
      <c r="B839" s="456" t="s">
        <v>1274</v>
      </c>
      <c r="C839" s="456"/>
      <c r="D839" s="457" t="s">
        <v>1275</v>
      </c>
      <c r="E839" s="23" t="s">
        <v>1153</v>
      </c>
      <c r="F839" s="454">
        <v>1</v>
      </c>
      <c r="G839" s="455"/>
      <c r="H839" s="455">
        <f t="shared" si="59"/>
        <v>0</v>
      </c>
      <c r="I839" s="2"/>
    </row>
    <row r="840" spans="1:9" s="3" customFormat="1" outlineLevel="1">
      <c r="A840" s="48" t="s">
        <v>1520</v>
      </c>
      <c r="B840" s="456"/>
      <c r="C840" s="456"/>
      <c r="D840" s="457"/>
      <c r="E840" s="23"/>
      <c r="F840" s="454"/>
      <c r="G840" s="455"/>
      <c r="H840" s="455">
        <f t="shared" si="59"/>
        <v>0</v>
      </c>
      <c r="I840" s="2"/>
    </row>
    <row r="841" spans="1:9" s="3" customFormat="1" outlineLevel="1">
      <c r="A841" s="48" t="s">
        <v>1520</v>
      </c>
      <c r="B841" s="452" t="s">
        <v>1276</v>
      </c>
      <c r="C841" s="452"/>
      <c r="D841" s="458" t="s">
        <v>1277</v>
      </c>
      <c r="E841" s="23"/>
      <c r="F841" s="454"/>
      <c r="G841" s="455"/>
      <c r="H841" s="455">
        <f t="shared" si="59"/>
        <v>0</v>
      </c>
      <c r="I841" s="2"/>
    </row>
    <row r="842" spans="1:9" s="3" customFormat="1" outlineLevel="1">
      <c r="A842" s="48" t="s">
        <v>1520</v>
      </c>
      <c r="B842" s="456"/>
      <c r="C842" s="456"/>
      <c r="D842" s="457"/>
      <c r="E842" s="23"/>
      <c r="F842" s="454"/>
      <c r="G842" s="455"/>
      <c r="H842" s="455">
        <f t="shared" si="59"/>
        <v>0</v>
      </c>
      <c r="I842" s="2"/>
    </row>
    <row r="843" spans="1:9" s="3" customFormat="1" ht="153" outlineLevel="1">
      <c r="A843" s="48" t="s">
        <v>1520</v>
      </c>
      <c r="B843" s="456" t="s">
        <v>1278</v>
      </c>
      <c r="C843" s="456" t="s">
        <v>2511</v>
      </c>
      <c r="D843" s="457" t="s">
        <v>1279</v>
      </c>
      <c r="E843" s="23"/>
      <c r="F843" s="454"/>
      <c r="G843" s="455"/>
      <c r="H843" s="455">
        <f t="shared" si="59"/>
        <v>0</v>
      </c>
      <c r="I843" s="2"/>
    </row>
    <row r="844" spans="1:9" s="3" customFormat="1" ht="204" outlineLevel="1">
      <c r="A844" s="48" t="s">
        <v>1520</v>
      </c>
      <c r="B844" s="456"/>
      <c r="C844" s="456" t="s">
        <v>2511</v>
      </c>
      <c r="D844" s="457" t="s">
        <v>1280</v>
      </c>
      <c r="E844" s="23"/>
      <c r="F844" s="454"/>
      <c r="G844" s="455"/>
      <c r="H844" s="455">
        <f t="shared" si="59"/>
        <v>0</v>
      </c>
      <c r="I844" s="2"/>
    </row>
    <row r="845" spans="1:9" s="3" customFormat="1" outlineLevel="1">
      <c r="A845" s="48" t="s">
        <v>1520</v>
      </c>
      <c r="B845" s="456"/>
      <c r="C845" s="456" t="s">
        <v>2511</v>
      </c>
      <c r="D845" s="457" t="s">
        <v>1179</v>
      </c>
      <c r="E845" s="23" t="s">
        <v>40</v>
      </c>
      <c r="F845" s="454">
        <v>40</v>
      </c>
      <c r="G845" s="455"/>
      <c r="H845" s="455">
        <f t="shared" si="59"/>
        <v>0</v>
      </c>
      <c r="I845" s="2"/>
    </row>
    <row r="846" spans="1:9" s="3" customFormat="1" ht="63.75" outlineLevel="1">
      <c r="A846" s="48" t="s">
        <v>1520</v>
      </c>
      <c r="B846" s="456"/>
      <c r="C846" s="456"/>
      <c r="D846" s="457" t="s">
        <v>1281</v>
      </c>
      <c r="E846" s="23" t="s">
        <v>40</v>
      </c>
      <c r="F846" s="454">
        <v>40</v>
      </c>
      <c r="G846" s="455"/>
      <c r="H846" s="455">
        <f t="shared" si="59"/>
        <v>0</v>
      </c>
      <c r="I846" s="2"/>
    </row>
    <row r="847" spans="1:9" s="3" customFormat="1" outlineLevel="1">
      <c r="A847" s="48" t="s">
        <v>1520</v>
      </c>
      <c r="B847" s="456"/>
      <c r="C847" s="456"/>
      <c r="D847" s="457"/>
      <c r="E847" s="23"/>
      <c r="F847" s="454"/>
      <c r="G847" s="455"/>
      <c r="H847" s="455">
        <f t="shared" si="59"/>
        <v>0</v>
      </c>
      <c r="I847" s="2"/>
    </row>
    <row r="848" spans="1:9" s="3" customFormat="1" ht="63.75" outlineLevel="1">
      <c r="A848" s="48" t="s">
        <v>1520</v>
      </c>
      <c r="B848" s="456" t="s">
        <v>1282</v>
      </c>
      <c r="C848" s="456"/>
      <c r="D848" s="457" t="s">
        <v>1283</v>
      </c>
      <c r="E848" s="23" t="s">
        <v>40</v>
      </c>
      <c r="F848" s="454">
        <v>30</v>
      </c>
      <c r="G848" s="455"/>
      <c r="H848" s="455">
        <f t="shared" si="59"/>
        <v>0</v>
      </c>
      <c r="I848" s="2"/>
    </row>
    <row r="849" spans="1:9" s="3" customFormat="1" outlineLevel="1">
      <c r="A849" s="48" t="s">
        <v>1520</v>
      </c>
      <c r="B849" s="456"/>
      <c r="C849" s="456"/>
      <c r="D849" s="457"/>
      <c r="E849" s="23"/>
      <c r="F849" s="454"/>
      <c r="G849" s="455"/>
      <c r="H849" s="455">
        <f t="shared" si="59"/>
        <v>0</v>
      </c>
      <c r="I849" s="2"/>
    </row>
    <row r="850" spans="1:9" s="3" customFormat="1" ht="38.25" outlineLevel="1">
      <c r="A850" s="48" t="s">
        <v>1520</v>
      </c>
      <c r="B850" s="456" t="s">
        <v>1284</v>
      </c>
      <c r="C850" s="456"/>
      <c r="D850" s="457" t="s">
        <v>1285</v>
      </c>
      <c r="E850" s="23" t="s">
        <v>40</v>
      </c>
      <c r="F850" s="454">
        <v>10</v>
      </c>
      <c r="G850" s="455"/>
      <c r="H850" s="455">
        <f t="shared" si="59"/>
        <v>0</v>
      </c>
      <c r="I850" s="2"/>
    </row>
    <row r="851" spans="1:9" s="3" customFormat="1" outlineLevel="1">
      <c r="A851" s="48" t="s">
        <v>1520</v>
      </c>
      <c r="B851" s="456"/>
      <c r="C851" s="456"/>
      <c r="D851" s="457"/>
      <c r="E851" s="23"/>
      <c r="F851" s="454"/>
      <c r="G851" s="455"/>
      <c r="H851" s="455">
        <f t="shared" si="59"/>
        <v>0</v>
      </c>
      <c r="I851" s="2"/>
    </row>
    <row r="852" spans="1:9" s="3" customFormat="1" ht="38.25" outlineLevel="1">
      <c r="A852" s="48" t="s">
        <v>1520</v>
      </c>
      <c r="B852" s="456" t="s">
        <v>1286</v>
      </c>
      <c r="C852" s="456"/>
      <c r="D852" s="457" t="s">
        <v>1287</v>
      </c>
      <c r="E852" s="23" t="s">
        <v>40</v>
      </c>
      <c r="F852" s="454">
        <v>2</v>
      </c>
      <c r="G852" s="455"/>
      <c r="H852" s="455">
        <f t="shared" si="59"/>
        <v>0</v>
      </c>
      <c r="I852" s="2"/>
    </row>
    <row r="853" spans="1:9" s="3" customFormat="1" outlineLevel="1">
      <c r="A853" s="48" t="s">
        <v>1520</v>
      </c>
      <c r="B853" s="456"/>
      <c r="C853" s="456"/>
      <c r="D853" s="457"/>
      <c r="E853" s="23"/>
      <c r="F853" s="454"/>
      <c r="G853" s="455"/>
      <c r="H853" s="455">
        <f t="shared" si="59"/>
        <v>0</v>
      </c>
      <c r="I853" s="2"/>
    </row>
    <row r="854" spans="1:9" s="3" customFormat="1" ht="63.75" outlineLevel="1">
      <c r="A854" s="48" t="s">
        <v>1520</v>
      </c>
      <c r="B854" s="456" t="s">
        <v>1288</v>
      </c>
      <c r="C854" s="456"/>
      <c r="D854" s="457" t="s">
        <v>1289</v>
      </c>
      <c r="E854" s="23" t="s">
        <v>1153</v>
      </c>
      <c r="F854" s="454">
        <v>6</v>
      </c>
      <c r="G854" s="455"/>
      <c r="H854" s="455">
        <f t="shared" si="59"/>
        <v>0</v>
      </c>
      <c r="I854" s="2"/>
    </row>
    <row r="855" spans="1:9" s="3" customFormat="1" outlineLevel="1">
      <c r="A855" s="48" t="s">
        <v>1520</v>
      </c>
      <c r="B855" s="456"/>
      <c r="C855" s="456"/>
      <c r="D855" s="457"/>
      <c r="E855" s="23"/>
      <c r="F855" s="454"/>
      <c r="G855" s="455"/>
      <c r="H855" s="455">
        <f t="shared" si="59"/>
        <v>0</v>
      </c>
      <c r="I855" s="2"/>
    </row>
    <row r="856" spans="1:9" s="3" customFormat="1" ht="127.5" outlineLevel="1">
      <c r="A856" s="48" t="s">
        <v>1520</v>
      </c>
      <c r="B856" s="456" t="s">
        <v>1290</v>
      </c>
      <c r="C856" s="456" t="s">
        <v>2511</v>
      </c>
      <c r="D856" s="457" t="s">
        <v>1291</v>
      </c>
      <c r="E856" s="23"/>
      <c r="F856" s="454"/>
      <c r="G856" s="455"/>
      <c r="H856" s="455">
        <f t="shared" si="59"/>
        <v>0</v>
      </c>
      <c r="I856" s="2"/>
    </row>
    <row r="857" spans="1:9" s="3" customFormat="1" outlineLevel="1">
      <c r="A857" s="48" t="s">
        <v>1520</v>
      </c>
      <c r="B857" s="456"/>
      <c r="C857" s="456" t="s">
        <v>2511</v>
      </c>
      <c r="D857" s="457" t="s">
        <v>1179</v>
      </c>
      <c r="E857" s="23" t="s">
        <v>40</v>
      </c>
      <c r="F857" s="454">
        <v>5</v>
      </c>
      <c r="G857" s="455"/>
      <c r="H857" s="455">
        <f t="shared" si="59"/>
        <v>0</v>
      </c>
      <c r="I857" s="2"/>
    </row>
    <row r="858" spans="1:9" s="3" customFormat="1" ht="63.75" outlineLevel="1">
      <c r="A858" s="48" t="s">
        <v>1520</v>
      </c>
      <c r="B858" s="456"/>
      <c r="C858" s="456"/>
      <c r="D858" s="457" t="s">
        <v>1180</v>
      </c>
      <c r="E858" s="23" t="s">
        <v>40</v>
      </c>
      <c r="F858" s="454">
        <v>5</v>
      </c>
      <c r="G858" s="455"/>
      <c r="H858" s="455">
        <f t="shared" si="59"/>
        <v>0</v>
      </c>
      <c r="I858" s="2"/>
    </row>
    <row r="859" spans="1:9" s="3" customFormat="1" outlineLevel="1">
      <c r="A859" s="48" t="s">
        <v>1520</v>
      </c>
      <c r="B859" s="456"/>
      <c r="C859" s="456"/>
      <c r="D859" s="457"/>
      <c r="E859" s="23"/>
      <c r="F859" s="454"/>
      <c r="G859" s="455"/>
      <c r="H859" s="455">
        <f t="shared" si="59"/>
        <v>0</v>
      </c>
      <c r="I859" s="2"/>
    </row>
    <row r="860" spans="1:9" s="3" customFormat="1" ht="76.5" outlineLevel="1">
      <c r="A860" s="48" t="s">
        <v>1520</v>
      </c>
      <c r="B860" s="456" t="s">
        <v>1292</v>
      </c>
      <c r="C860" s="456"/>
      <c r="D860" s="457" t="s">
        <v>1293</v>
      </c>
      <c r="E860" s="23" t="s">
        <v>1294</v>
      </c>
      <c r="F860" s="454">
        <v>200</v>
      </c>
      <c r="G860" s="455"/>
      <c r="H860" s="455">
        <f t="shared" si="59"/>
        <v>0</v>
      </c>
      <c r="I860" s="2"/>
    </row>
    <row r="861" spans="1:9" s="3" customFormat="1" outlineLevel="1">
      <c r="A861" s="48" t="s">
        <v>1520</v>
      </c>
      <c r="B861" s="456"/>
      <c r="C861" s="456"/>
      <c r="D861" s="457"/>
      <c r="E861" s="23"/>
      <c r="F861" s="454"/>
      <c r="G861" s="455"/>
      <c r="H861" s="455">
        <f t="shared" si="59"/>
        <v>0</v>
      </c>
      <c r="I861" s="2"/>
    </row>
    <row r="862" spans="1:9" s="3" customFormat="1" ht="89.25" outlineLevel="1">
      <c r="A862" s="48" t="s">
        <v>1520</v>
      </c>
      <c r="B862" s="456" t="s">
        <v>1295</v>
      </c>
      <c r="C862" s="456"/>
      <c r="D862" s="457" t="s">
        <v>1296</v>
      </c>
      <c r="E862" s="23" t="s">
        <v>40</v>
      </c>
      <c r="F862" s="454">
        <v>2</v>
      </c>
      <c r="G862" s="455"/>
      <c r="H862" s="455">
        <f t="shared" si="59"/>
        <v>0</v>
      </c>
      <c r="I862" s="2"/>
    </row>
    <row r="863" spans="1:9" s="3" customFormat="1" outlineLevel="1">
      <c r="A863" s="48" t="s">
        <v>1520</v>
      </c>
      <c r="B863" s="456"/>
      <c r="C863" s="456"/>
      <c r="D863" s="457"/>
      <c r="E863" s="23"/>
      <c r="F863" s="454"/>
      <c r="G863" s="455"/>
      <c r="H863" s="455">
        <f t="shared" si="59"/>
        <v>0</v>
      </c>
      <c r="I863" s="2"/>
    </row>
    <row r="864" spans="1:9" s="3" customFormat="1" ht="165.75" outlineLevel="1">
      <c r="A864" s="48" t="s">
        <v>1520</v>
      </c>
      <c r="B864" s="456" t="s">
        <v>1297</v>
      </c>
      <c r="C864" s="456" t="s">
        <v>2512</v>
      </c>
      <c r="D864" s="457" t="s">
        <v>1298</v>
      </c>
      <c r="E864" s="23"/>
      <c r="F864" s="454"/>
      <c r="G864" s="455"/>
      <c r="H864" s="455">
        <f t="shared" si="59"/>
        <v>0</v>
      </c>
      <c r="I864" s="2"/>
    </row>
    <row r="865" spans="1:9" s="3" customFormat="1" outlineLevel="1">
      <c r="A865" s="48" t="s">
        <v>1520</v>
      </c>
      <c r="B865" s="456"/>
      <c r="C865" s="456" t="s">
        <v>2512</v>
      </c>
      <c r="D865" s="457" t="s">
        <v>1179</v>
      </c>
      <c r="E865" s="23" t="s">
        <v>40</v>
      </c>
      <c r="F865" s="454">
        <v>1</v>
      </c>
      <c r="G865" s="455"/>
      <c r="H865" s="455">
        <f t="shared" si="59"/>
        <v>0</v>
      </c>
      <c r="I865" s="2"/>
    </row>
    <row r="866" spans="1:9" s="3" customFormat="1" ht="63.75" outlineLevel="1">
      <c r="A866" s="48" t="s">
        <v>1520</v>
      </c>
      <c r="B866" s="456"/>
      <c r="C866" s="456"/>
      <c r="D866" s="457" t="s">
        <v>1180</v>
      </c>
      <c r="E866" s="23" t="s">
        <v>40</v>
      </c>
      <c r="F866" s="454">
        <v>1</v>
      </c>
      <c r="G866" s="455"/>
      <c r="H866" s="455">
        <f t="shared" si="59"/>
        <v>0</v>
      </c>
      <c r="I866" s="2"/>
    </row>
    <row r="867" spans="1:9" s="3" customFormat="1" outlineLevel="1">
      <c r="A867" s="48" t="s">
        <v>1520</v>
      </c>
      <c r="B867" s="456"/>
      <c r="C867" s="456"/>
      <c r="D867" s="457"/>
      <c r="E867" s="23"/>
      <c r="F867" s="454"/>
      <c r="G867" s="455"/>
      <c r="H867" s="455">
        <f t="shared" si="59"/>
        <v>0</v>
      </c>
      <c r="I867" s="2"/>
    </row>
    <row r="868" spans="1:9" s="3" customFormat="1" ht="38.25" outlineLevel="1">
      <c r="A868" s="48" t="s">
        <v>1520</v>
      </c>
      <c r="B868" s="456" t="s">
        <v>1299</v>
      </c>
      <c r="C868" s="456"/>
      <c r="D868" s="457" t="s">
        <v>1300</v>
      </c>
      <c r="E868" s="23" t="s">
        <v>1153</v>
      </c>
      <c r="F868" s="454">
        <v>2</v>
      </c>
      <c r="G868" s="455"/>
      <c r="H868" s="455">
        <f t="shared" si="59"/>
        <v>0</v>
      </c>
      <c r="I868" s="2"/>
    </row>
    <row r="869" spans="1:9" s="3" customFormat="1" outlineLevel="1">
      <c r="A869" s="48" t="s">
        <v>1520</v>
      </c>
      <c r="B869" s="456"/>
      <c r="C869" s="456"/>
      <c r="D869" s="457"/>
      <c r="E869" s="23"/>
      <c r="F869" s="454"/>
      <c r="G869" s="455"/>
      <c r="H869" s="455">
        <f t="shared" si="59"/>
        <v>0</v>
      </c>
      <c r="I869" s="2"/>
    </row>
    <row r="870" spans="1:9" s="3" customFormat="1" ht="25.5" outlineLevel="1">
      <c r="A870" s="48" t="s">
        <v>1520</v>
      </c>
      <c r="B870" s="456" t="s">
        <v>1301</v>
      </c>
      <c r="C870" s="456"/>
      <c r="D870" s="457" t="s">
        <v>1302</v>
      </c>
      <c r="E870" s="23"/>
      <c r="F870" s="454"/>
      <c r="G870" s="455"/>
      <c r="H870" s="455">
        <f t="shared" si="59"/>
        <v>0</v>
      </c>
      <c r="I870" s="2"/>
    </row>
    <row r="871" spans="1:9" s="3" customFormat="1" outlineLevel="1">
      <c r="A871" s="48" t="s">
        <v>1520</v>
      </c>
      <c r="B871" s="456"/>
      <c r="C871" s="456"/>
      <c r="D871" s="457" t="s">
        <v>1303</v>
      </c>
      <c r="E871" s="23" t="s">
        <v>40</v>
      </c>
      <c r="F871" s="454">
        <v>2</v>
      </c>
      <c r="G871" s="455"/>
      <c r="H871" s="455">
        <f t="shared" si="59"/>
        <v>0</v>
      </c>
      <c r="I871" s="2"/>
    </row>
    <row r="872" spans="1:9" s="3" customFormat="1" outlineLevel="1">
      <c r="A872" s="48" t="s">
        <v>1520</v>
      </c>
      <c r="B872" s="456"/>
      <c r="C872" s="456"/>
      <c r="D872" s="457"/>
      <c r="E872" s="23"/>
      <c r="F872" s="454"/>
      <c r="G872" s="455"/>
      <c r="H872" s="455">
        <f t="shared" si="59"/>
        <v>0</v>
      </c>
      <c r="I872" s="2"/>
    </row>
    <row r="873" spans="1:9" s="3" customFormat="1" ht="38.25" outlineLevel="1">
      <c r="A873" s="48" t="s">
        <v>1520</v>
      </c>
      <c r="B873" s="456" t="s">
        <v>1304</v>
      </c>
      <c r="C873" s="456"/>
      <c r="D873" s="457" t="s">
        <v>1305</v>
      </c>
      <c r="E873" s="23"/>
      <c r="F873" s="454"/>
      <c r="G873" s="455"/>
      <c r="H873" s="455">
        <f t="shared" si="59"/>
        <v>0</v>
      </c>
      <c r="I873" s="2"/>
    </row>
    <row r="874" spans="1:9" s="3" customFormat="1" outlineLevel="1">
      <c r="A874" s="48" t="s">
        <v>1520</v>
      </c>
      <c r="B874" s="456"/>
      <c r="C874" s="456"/>
      <c r="D874" s="457" t="s">
        <v>1306</v>
      </c>
      <c r="E874" s="23" t="s">
        <v>40</v>
      </c>
      <c r="F874" s="454">
        <v>6</v>
      </c>
      <c r="G874" s="455"/>
      <c r="H874" s="455">
        <f t="shared" si="59"/>
        <v>0</v>
      </c>
      <c r="I874" s="2"/>
    </row>
    <row r="875" spans="1:9" s="3" customFormat="1" outlineLevel="1">
      <c r="A875" s="48" t="s">
        <v>1520</v>
      </c>
      <c r="B875" s="456"/>
      <c r="C875" s="456"/>
      <c r="D875" s="457"/>
      <c r="E875" s="23"/>
      <c r="F875" s="454"/>
      <c r="G875" s="455"/>
      <c r="H875" s="455">
        <f t="shared" si="59"/>
        <v>0</v>
      </c>
      <c r="I875" s="2"/>
    </row>
    <row r="876" spans="1:9" s="3" customFormat="1" ht="25.5" outlineLevel="1">
      <c r="A876" s="48" t="s">
        <v>1520</v>
      </c>
      <c r="B876" s="456" t="s">
        <v>1307</v>
      </c>
      <c r="C876" s="456"/>
      <c r="D876" s="457" t="s">
        <v>1308</v>
      </c>
      <c r="E876" s="23"/>
      <c r="F876" s="454"/>
      <c r="G876" s="455"/>
      <c r="H876" s="455">
        <f t="shared" si="59"/>
        <v>0</v>
      </c>
      <c r="I876" s="2"/>
    </row>
    <row r="877" spans="1:9" s="3" customFormat="1" outlineLevel="1">
      <c r="A877" s="48" t="s">
        <v>1520</v>
      </c>
      <c r="B877" s="456"/>
      <c r="C877" s="456"/>
      <c r="D877" s="457" t="s">
        <v>1309</v>
      </c>
      <c r="E877" s="23" t="s">
        <v>40</v>
      </c>
      <c r="F877" s="454">
        <v>2</v>
      </c>
      <c r="G877" s="455"/>
      <c r="H877" s="455">
        <f t="shared" si="59"/>
        <v>0</v>
      </c>
      <c r="I877" s="2"/>
    </row>
    <row r="878" spans="1:9" s="3" customFormat="1" outlineLevel="1">
      <c r="A878" s="48" t="s">
        <v>1520</v>
      </c>
      <c r="B878" s="456"/>
      <c r="C878" s="456"/>
      <c r="D878" s="457"/>
      <c r="E878" s="23"/>
      <c r="F878" s="454"/>
      <c r="G878" s="455"/>
      <c r="H878" s="455">
        <f t="shared" si="59"/>
        <v>0</v>
      </c>
      <c r="I878" s="2"/>
    </row>
    <row r="879" spans="1:9" s="3" customFormat="1" ht="25.5" outlineLevel="1">
      <c r="A879" s="48" t="s">
        <v>1520</v>
      </c>
      <c r="B879" s="456" t="s">
        <v>1310</v>
      </c>
      <c r="C879" s="456"/>
      <c r="D879" s="457" t="s">
        <v>1311</v>
      </c>
      <c r="E879" s="23"/>
      <c r="F879" s="454"/>
      <c r="G879" s="455"/>
      <c r="H879" s="455">
        <f t="shared" si="59"/>
        <v>0</v>
      </c>
      <c r="I879" s="2"/>
    </row>
    <row r="880" spans="1:9" s="3" customFormat="1" outlineLevel="1">
      <c r="A880" s="48" t="s">
        <v>1520</v>
      </c>
      <c r="B880" s="456"/>
      <c r="C880" s="456"/>
      <c r="D880" s="457" t="s">
        <v>1309</v>
      </c>
      <c r="E880" s="23" t="s">
        <v>40</v>
      </c>
      <c r="F880" s="454">
        <v>1</v>
      </c>
      <c r="G880" s="455"/>
      <c r="H880" s="455">
        <f t="shared" si="59"/>
        <v>0</v>
      </c>
      <c r="I880" s="2"/>
    </row>
    <row r="881" spans="1:9" s="3" customFormat="1" outlineLevel="1">
      <c r="A881" s="48" t="s">
        <v>1520</v>
      </c>
      <c r="B881" s="456"/>
      <c r="C881" s="456"/>
      <c r="D881" s="457"/>
      <c r="E881" s="23"/>
      <c r="F881" s="454"/>
      <c r="G881" s="455"/>
      <c r="H881" s="455">
        <f t="shared" si="59"/>
        <v>0</v>
      </c>
      <c r="I881" s="2"/>
    </row>
    <row r="882" spans="1:9" s="3" customFormat="1" ht="38.25" outlineLevel="1">
      <c r="A882" s="48" t="s">
        <v>1520</v>
      </c>
      <c r="B882" s="456" t="s">
        <v>1312</v>
      </c>
      <c r="C882" s="456"/>
      <c r="D882" s="457" t="s">
        <v>1313</v>
      </c>
      <c r="E882" s="23"/>
      <c r="F882" s="454"/>
      <c r="G882" s="455"/>
      <c r="H882" s="455">
        <f t="shared" si="59"/>
        <v>0</v>
      </c>
      <c r="I882" s="2"/>
    </row>
    <row r="883" spans="1:9" s="3" customFormat="1" outlineLevel="1">
      <c r="A883" s="48" t="s">
        <v>1520</v>
      </c>
      <c r="B883" s="456"/>
      <c r="C883" s="456"/>
      <c r="D883" s="457" t="s">
        <v>1314</v>
      </c>
      <c r="E883" s="23" t="s">
        <v>875</v>
      </c>
      <c r="F883" s="454">
        <v>33</v>
      </c>
      <c r="G883" s="455"/>
      <c r="H883" s="455">
        <f t="shared" si="59"/>
        <v>0</v>
      </c>
      <c r="I883" s="2"/>
    </row>
    <row r="884" spans="1:9" s="3" customFormat="1" outlineLevel="1">
      <c r="A884" s="48" t="s">
        <v>1520</v>
      </c>
      <c r="B884" s="456"/>
      <c r="C884" s="456"/>
      <c r="D884" s="457" t="s">
        <v>1315</v>
      </c>
      <c r="E884" s="23" t="s">
        <v>875</v>
      </c>
      <c r="F884" s="454">
        <v>11</v>
      </c>
      <c r="G884" s="455"/>
      <c r="H884" s="455">
        <f t="shared" si="59"/>
        <v>0</v>
      </c>
      <c r="I884" s="2"/>
    </row>
    <row r="885" spans="1:9" s="3" customFormat="1" outlineLevel="1">
      <c r="A885" s="48" t="s">
        <v>1520</v>
      </c>
      <c r="B885" s="456"/>
      <c r="C885" s="456"/>
      <c r="D885" s="457" t="s">
        <v>1316</v>
      </c>
      <c r="E885" s="23" t="s">
        <v>875</v>
      </c>
      <c r="F885" s="454">
        <v>22</v>
      </c>
      <c r="G885" s="455"/>
      <c r="H885" s="455">
        <f t="shared" si="59"/>
        <v>0</v>
      </c>
      <c r="I885" s="2"/>
    </row>
    <row r="886" spans="1:9" s="3" customFormat="1" outlineLevel="1">
      <c r="A886" s="48" t="s">
        <v>1520</v>
      </c>
      <c r="B886" s="456"/>
      <c r="C886" s="456"/>
      <c r="D886" s="457" t="s">
        <v>1317</v>
      </c>
      <c r="E886" s="23" t="s">
        <v>875</v>
      </c>
      <c r="F886" s="454">
        <v>39</v>
      </c>
      <c r="G886" s="455"/>
      <c r="H886" s="455">
        <f t="shared" si="59"/>
        <v>0</v>
      </c>
      <c r="I886" s="2"/>
    </row>
    <row r="887" spans="1:9" s="3" customFormat="1" outlineLevel="1">
      <c r="A887" s="48" t="s">
        <v>1520</v>
      </c>
      <c r="B887" s="456"/>
      <c r="C887" s="456"/>
      <c r="D887" s="457"/>
      <c r="E887" s="23"/>
      <c r="F887" s="454"/>
      <c r="G887" s="455"/>
      <c r="H887" s="455">
        <f t="shared" si="59"/>
        <v>0</v>
      </c>
      <c r="I887" s="2"/>
    </row>
    <row r="888" spans="1:9" s="3" customFormat="1" ht="38.25" outlineLevel="1">
      <c r="A888" s="48" t="s">
        <v>1520</v>
      </c>
      <c r="B888" s="456" t="s">
        <v>1318</v>
      </c>
      <c r="C888" s="456"/>
      <c r="D888" s="457" t="s">
        <v>1319</v>
      </c>
      <c r="E888" s="23"/>
      <c r="F888" s="454"/>
      <c r="G888" s="455"/>
      <c r="H888" s="455">
        <f t="shared" si="59"/>
        <v>0</v>
      </c>
      <c r="I888" s="2"/>
    </row>
    <row r="889" spans="1:9" s="3" customFormat="1" outlineLevel="1">
      <c r="A889" s="48" t="s">
        <v>1520</v>
      </c>
      <c r="B889" s="456"/>
      <c r="C889" s="456"/>
      <c r="D889" s="457" t="s">
        <v>1320</v>
      </c>
      <c r="E889" s="23"/>
      <c r="F889" s="454"/>
      <c r="G889" s="455"/>
      <c r="H889" s="455">
        <f t="shared" si="59"/>
        <v>0</v>
      </c>
      <c r="I889" s="2"/>
    </row>
    <row r="890" spans="1:9" s="3" customFormat="1" outlineLevel="1">
      <c r="A890" s="48" t="s">
        <v>1520</v>
      </c>
      <c r="B890" s="456"/>
      <c r="C890" s="456"/>
      <c r="D890" s="457" t="s">
        <v>1321</v>
      </c>
      <c r="E890" s="23"/>
      <c r="F890" s="454"/>
      <c r="G890" s="455"/>
      <c r="H890" s="455">
        <f t="shared" si="59"/>
        <v>0</v>
      </c>
      <c r="I890" s="2"/>
    </row>
    <row r="891" spans="1:9" s="3" customFormat="1" outlineLevel="1">
      <c r="A891" s="48" t="s">
        <v>1520</v>
      </c>
      <c r="B891" s="456"/>
      <c r="C891" s="456"/>
      <c r="D891" s="457" t="s">
        <v>1322</v>
      </c>
      <c r="E891" s="23"/>
      <c r="F891" s="454"/>
      <c r="G891" s="455"/>
      <c r="H891" s="455">
        <f t="shared" si="59"/>
        <v>0</v>
      </c>
      <c r="I891" s="2"/>
    </row>
    <row r="892" spans="1:9" s="3" customFormat="1" outlineLevel="1">
      <c r="A892" s="48" t="s">
        <v>1520</v>
      </c>
      <c r="B892" s="456"/>
      <c r="C892" s="456"/>
      <c r="D892" s="457" t="s">
        <v>1323</v>
      </c>
      <c r="E892" s="23"/>
      <c r="F892" s="454"/>
      <c r="G892" s="455"/>
      <c r="H892" s="455">
        <f t="shared" si="59"/>
        <v>0</v>
      </c>
      <c r="I892" s="2"/>
    </row>
    <row r="893" spans="1:9" s="3" customFormat="1" outlineLevel="1">
      <c r="A893" s="48" t="s">
        <v>1520</v>
      </c>
      <c r="B893" s="456"/>
      <c r="C893" s="456"/>
      <c r="D893" s="457" t="s">
        <v>1324</v>
      </c>
      <c r="E893" s="23"/>
      <c r="F893" s="454"/>
      <c r="G893" s="455"/>
      <c r="H893" s="455">
        <f t="shared" si="59"/>
        <v>0</v>
      </c>
      <c r="I893" s="2"/>
    </row>
    <row r="894" spans="1:9" s="3" customFormat="1" outlineLevel="1">
      <c r="A894" s="48" t="s">
        <v>1520</v>
      </c>
      <c r="B894" s="456"/>
      <c r="C894" s="456"/>
      <c r="D894" s="457" t="s">
        <v>1325</v>
      </c>
      <c r="E894" s="23" t="s">
        <v>875</v>
      </c>
      <c r="F894" s="454">
        <v>33</v>
      </c>
      <c r="G894" s="455"/>
      <c r="H894" s="455">
        <f t="shared" si="59"/>
        <v>0</v>
      </c>
      <c r="I894" s="2"/>
    </row>
    <row r="895" spans="1:9" s="3" customFormat="1" outlineLevel="1">
      <c r="A895" s="48" t="s">
        <v>1520</v>
      </c>
      <c r="B895" s="456"/>
      <c r="C895" s="456"/>
      <c r="D895" s="457" t="s">
        <v>1326</v>
      </c>
      <c r="E895" s="23" t="s">
        <v>875</v>
      </c>
      <c r="F895" s="454">
        <v>11</v>
      </c>
      <c r="G895" s="455"/>
      <c r="H895" s="455">
        <f t="shared" ref="H895:H958" si="60">$F895*G895</f>
        <v>0</v>
      </c>
      <c r="I895" s="2"/>
    </row>
    <row r="896" spans="1:9" s="3" customFormat="1" outlineLevel="1">
      <c r="A896" s="48" t="s">
        <v>1520</v>
      </c>
      <c r="B896" s="456"/>
      <c r="C896" s="456"/>
      <c r="D896" s="457" t="s">
        <v>1327</v>
      </c>
      <c r="E896" s="23" t="s">
        <v>875</v>
      </c>
      <c r="F896" s="454">
        <v>22</v>
      </c>
      <c r="G896" s="455"/>
      <c r="H896" s="455">
        <f t="shared" si="60"/>
        <v>0</v>
      </c>
      <c r="I896" s="2"/>
    </row>
    <row r="897" spans="1:9" s="3" customFormat="1" outlineLevel="1">
      <c r="A897" s="48" t="s">
        <v>1520</v>
      </c>
      <c r="B897" s="456"/>
      <c r="C897" s="456"/>
      <c r="D897" s="457" t="s">
        <v>1328</v>
      </c>
      <c r="E897" s="23" t="s">
        <v>875</v>
      </c>
      <c r="F897" s="454">
        <v>39</v>
      </c>
      <c r="G897" s="455"/>
      <c r="H897" s="455">
        <f t="shared" si="60"/>
        <v>0</v>
      </c>
      <c r="I897" s="2"/>
    </row>
    <row r="898" spans="1:9" s="3" customFormat="1" outlineLevel="1">
      <c r="A898" s="48" t="s">
        <v>1520</v>
      </c>
      <c r="B898" s="456"/>
      <c r="C898" s="456"/>
      <c r="D898" s="457"/>
      <c r="E898" s="23"/>
      <c r="F898" s="454"/>
      <c r="G898" s="455"/>
      <c r="H898" s="455">
        <f t="shared" si="60"/>
        <v>0</v>
      </c>
      <c r="I898" s="2"/>
    </row>
    <row r="899" spans="1:9" s="3" customFormat="1" ht="38.25" outlineLevel="1">
      <c r="A899" s="48" t="s">
        <v>1520</v>
      </c>
      <c r="B899" s="456" t="s">
        <v>1329</v>
      </c>
      <c r="C899" s="456"/>
      <c r="D899" s="457" t="s">
        <v>1330</v>
      </c>
      <c r="E899" s="23" t="s">
        <v>50</v>
      </c>
      <c r="F899" s="454">
        <v>12</v>
      </c>
      <c r="G899" s="455"/>
      <c r="H899" s="455">
        <f t="shared" si="60"/>
        <v>0</v>
      </c>
      <c r="I899" s="2"/>
    </row>
    <row r="900" spans="1:9" s="3" customFormat="1" outlineLevel="1">
      <c r="A900" s="48" t="s">
        <v>1520</v>
      </c>
      <c r="B900" s="456"/>
      <c r="C900" s="456"/>
      <c r="D900" s="457"/>
      <c r="E900" s="23"/>
      <c r="F900" s="454"/>
      <c r="G900" s="455"/>
      <c r="H900" s="455">
        <f t="shared" si="60"/>
        <v>0</v>
      </c>
      <c r="I900" s="2"/>
    </row>
    <row r="901" spans="1:9" s="3" customFormat="1" ht="63.75" outlineLevel="1">
      <c r="A901" s="48" t="s">
        <v>1520</v>
      </c>
      <c r="B901" s="456" t="s">
        <v>1331</v>
      </c>
      <c r="C901" s="456"/>
      <c r="D901" s="457" t="s">
        <v>1332</v>
      </c>
      <c r="E901" s="23"/>
      <c r="F901" s="454"/>
      <c r="G901" s="455"/>
      <c r="H901" s="455">
        <f t="shared" si="60"/>
        <v>0</v>
      </c>
      <c r="I901" s="2"/>
    </row>
    <row r="902" spans="1:9" s="3" customFormat="1" outlineLevel="1">
      <c r="A902" s="48" t="s">
        <v>1520</v>
      </c>
      <c r="B902" s="456"/>
      <c r="C902" s="456"/>
      <c r="D902" s="457" t="s">
        <v>1333</v>
      </c>
      <c r="E902" s="23" t="s">
        <v>875</v>
      </c>
      <c r="F902" s="454">
        <v>13</v>
      </c>
      <c r="G902" s="455"/>
      <c r="H902" s="455">
        <f t="shared" si="60"/>
        <v>0</v>
      </c>
      <c r="I902" s="2"/>
    </row>
    <row r="903" spans="1:9" s="3" customFormat="1" outlineLevel="1">
      <c r="A903" s="48" t="s">
        <v>1520</v>
      </c>
      <c r="B903" s="456"/>
      <c r="C903" s="456"/>
      <c r="D903" s="457"/>
      <c r="E903" s="23"/>
      <c r="F903" s="454"/>
      <c r="G903" s="455"/>
      <c r="H903" s="455">
        <f t="shared" si="60"/>
        <v>0</v>
      </c>
      <c r="I903" s="2"/>
    </row>
    <row r="904" spans="1:9" s="3" customFormat="1" ht="51" outlineLevel="1">
      <c r="A904" s="48" t="s">
        <v>1520</v>
      </c>
      <c r="B904" s="456" t="s">
        <v>1334</v>
      </c>
      <c r="C904" s="456"/>
      <c r="D904" s="457" t="s">
        <v>1335</v>
      </c>
      <c r="E904" s="23" t="s">
        <v>40</v>
      </c>
      <c r="F904" s="454">
        <v>1</v>
      </c>
      <c r="G904" s="455"/>
      <c r="H904" s="455">
        <f t="shared" si="60"/>
        <v>0</v>
      </c>
      <c r="I904" s="2"/>
    </row>
    <row r="905" spans="1:9" s="3" customFormat="1" outlineLevel="1">
      <c r="A905" s="48" t="s">
        <v>1520</v>
      </c>
      <c r="B905" s="456"/>
      <c r="C905" s="456"/>
      <c r="D905" s="457"/>
      <c r="E905" s="23"/>
      <c r="F905" s="454"/>
      <c r="G905" s="455"/>
      <c r="H905" s="455">
        <f t="shared" si="60"/>
        <v>0</v>
      </c>
      <c r="I905" s="2"/>
    </row>
    <row r="906" spans="1:9" s="3" customFormat="1" ht="25.5" outlineLevel="1">
      <c r="A906" s="48" t="s">
        <v>1520</v>
      </c>
      <c r="B906" s="456" t="s">
        <v>1336</v>
      </c>
      <c r="C906" s="456"/>
      <c r="D906" s="457" t="s">
        <v>1337</v>
      </c>
      <c r="E906" s="23"/>
      <c r="F906" s="454"/>
      <c r="G906" s="455"/>
      <c r="H906" s="455">
        <f t="shared" si="60"/>
        <v>0</v>
      </c>
      <c r="I906" s="2"/>
    </row>
    <row r="907" spans="1:9" s="3" customFormat="1" outlineLevel="1">
      <c r="A907" s="48" t="s">
        <v>1520</v>
      </c>
      <c r="B907" s="456"/>
      <c r="C907" s="456"/>
      <c r="D907" s="457" t="s">
        <v>1338</v>
      </c>
      <c r="E907" s="23" t="s">
        <v>40</v>
      </c>
      <c r="F907" s="454">
        <v>4</v>
      </c>
      <c r="G907" s="455"/>
      <c r="H907" s="455">
        <f t="shared" si="60"/>
        <v>0</v>
      </c>
      <c r="I907" s="2"/>
    </row>
    <row r="908" spans="1:9" s="3" customFormat="1" outlineLevel="1">
      <c r="A908" s="48" t="s">
        <v>1520</v>
      </c>
      <c r="B908" s="456"/>
      <c r="C908" s="456"/>
      <c r="D908" s="457"/>
      <c r="E908" s="23"/>
      <c r="F908" s="454"/>
      <c r="G908" s="455"/>
      <c r="H908" s="455">
        <f t="shared" si="60"/>
        <v>0</v>
      </c>
      <c r="I908" s="2"/>
    </row>
    <row r="909" spans="1:9" s="3" customFormat="1" ht="25.5" outlineLevel="1">
      <c r="A909" s="48" t="s">
        <v>1520</v>
      </c>
      <c r="B909" s="456" t="s">
        <v>1339</v>
      </c>
      <c r="C909" s="456"/>
      <c r="D909" s="457" t="s">
        <v>1340</v>
      </c>
      <c r="E909" s="23" t="s">
        <v>1153</v>
      </c>
      <c r="F909" s="454">
        <v>1</v>
      </c>
      <c r="G909" s="455"/>
      <c r="H909" s="455">
        <f t="shared" si="60"/>
        <v>0</v>
      </c>
      <c r="I909" s="2"/>
    </row>
    <row r="910" spans="1:9" s="3" customFormat="1" outlineLevel="1">
      <c r="A910" s="48" t="s">
        <v>1520</v>
      </c>
      <c r="B910" s="456"/>
      <c r="C910" s="456"/>
      <c r="D910" s="457"/>
      <c r="E910" s="23"/>
      <c r="F910" s="454"/>
      <c r="G910" s="455"/>
      <c r="H910" s="455">
        <f t="shared" si="60"/>
        <v>0</v>
      </c>
      <c r="I910" s="2"/>
    </row>
    <row r="911" spans="1:9" s="3" customFormat="1" ht="38.25" outlineLevel="1">
      <c r="A911" s="48" t="s">
        <v>1520</v>
      </c>
      <c r="B911" s="456" t="s">
        <v>1341</v>
      </c>
      <c r="C911" s="456"/>
      <c r="D911" s="457" t="s">
        <v>1342</v>
      </c>
      <c r="E911" s="23" t="s">
        <v>40</v>
      </c>
      <c r="F911" s="454">
        <v>1</v>
      </c>
      <c r="G911" s="455"/>
      <c r="H911" s="455">
        <f t="shared" si="60"/>
        <v>0</v>
      </c>
      <c r="I911" s="2"/>
    </row>
    <row r="912" spans="1:9" s="3" customFormat="1" outlineLevel="1">
      <c r="A912" s="48" t="s">
        <v>1520</v>
      </c>
      <c r="B912" s="456"/>
      <c r="C912" s="456"/>
      <c r="D912" s="457"/>
      <c r="E912" s="23"/>
      <c r="F912" s="454"/>
      <c r="G912" s="455"/>
      <c r="H912" s="455">
        <f t="shared" si="60"/>
        <v>0</v>
      </c>
      <c r="I912" s="2"/>
    </row>
    <row r="913" spans="1:9" s="3" customFormat="1" ht="89.25" outlineLevel="1">
      <c r="A913" s="48" t="s">
        <v>1520</v>
      </c>
      <c r="B913" s="456" t="s">
        <v>1343</v>
      </c>
      <c r="C913" s="456"/>
      <c r="D913" s="457" t="s">
        <v>1344</v>
      </c>
      <c r="E913" s="23"/>
      <c r="F913" s="454"/>
      <c r="G913" s="455"/>
      <c r="H913" s="455">
        <f t="shared" si="60"/>
        <v>0</v>
      </c>
      <c r="I913" s="2"/>
    </row>
    <row r="914" spans="1:9" s="3" customFormat="1" ht="25.5" outlineLevel="1">
      <c r="A914" s="48" t="s">
        <v>1520</v>
      </c>
      <c r="B914" s="456"/>
      <c r="C914" s="456"/>
      <c r="D914" s="457" t="s">
        <v>1345</v>
      </c>
      <c r="E914" s="23" t="s">
        <v>40</v>
      </c>
      <c r="F914" s="454">
        <v>1</v>
      </c>
      <c r="G914" s="455"/>
      <c r="H914" s="455">
        <f t="shared" si="60"/>
        <v>0</v>
      </c>
      <c r="I914" s="2"/>
    </row>
    <row r="915" spans="1:9" s="3" customFormat="1" outlineLevel="1">
      <c r="A915" s="48" t="s">
        <v>1520</v>
      </c>
      <c r="B915" s="456"/>
      <c r="C915" s="456"/>
      <c r="D915" s="457"/>
      <c r="E915" s="23"/>
      <c r="F915" s="454"/>
      <c r="G915" s="455"/>
      <c r="H915" s="455">
        <f t="shared" si="60"/>
        <v>0</v>
      </c>
      <c r="I915" s="2"/>
    </row>
    <row r="916" spans="1:9" s="3" customFormat="1" outlineLevel="1">
      <c r="A916" s="48" t="s">
        <v>1520</v>
      </c>
      <c r="B916" s="452" t="s">
        <v>1346</v>
      </c>
      <c r="C916" s="452"/>
      <c r="D916" s="458" t="s">
        <v>1347</v>
      </c>
      <c r="E916" s="23"/>
      <c r="F916" s="454"/>
      <c r="G916" s="455"/>
      <c r="H916" s="455">
        <f t="shared" si="60"/>
        <v>0</v>
      </c>
      <c r="I916" s="2"/>
    </row>
    <row r="917" spans="1:9" s="3" customFormat="1" outlineLevel="1">
      <c r="A917" s="48" t="s">
        <v>1520</v>
      </c>
      <c r="B917" s="456"/>
      <c r="C917" s="456"/>
      <c r="D917" s="457"/>
      <c r="E917" s="23"/>
      <c r="F917" s="454"/>
      <c r="G917" s="455"/>
      <c r="H917" s="455">
        <f t="shared" si="60"/>
        <v>0</v>
      </c>
      <c r="I917" s="2"/>
    </row>
    <row r="918" spans="1:9" s="3" customFormat="1" ht="38.25" outlineLevel="1">
      <c r="A918" s="48" t="s">
        <v>1520</v>
      </c>
      <c r="B918" s="456" t="s">
        <v>1348</v>
      </c>
      <c r="C918" s="456" t="s">
        <v>2513</v>
      </c>
      <c r="D918" s="457" t="s">
        <v>1349</v>
      </c>
      <c r="E918" s="23"/>
      <c r="F918" s="454"/>
      <c r="G918" s="455"/>
      <c r="H918" s="455">
        <f t="shared" si="60"/>
        <v>0</v>
      </c>
      <c r="I918" s="2"/>
    </row>
    <row r="919" spans="1:9" s="3" customFormat="1" ht="63.75" outlineLevel="1">
      <c r="A919" s="48" t="s">
        <v>1520</v>
      </c>
      <c r="B919" s="456"/>
      <c r="C919" s="456" t="s">
        <v>2513</v>
      </c>
      <c r="D919" s="457" t="s">
        <v>1350</v>
      </c>
      <c r="E919" s="23"/>
      <c r="F919" s="454"/>
      <c r="G919" s="455"/>
      <c r="H919" s="455">
        <f t="shared" si="60"/>
        <v>0</v>
      </c>
      <c r="I919" s="2"/>
    </row>
    <row r="920" spans="1:9" s="3" customFormat="1" ht="76.5" outlineLevel="1">
      <c r="A920" s="48" t="s">
        <v>1520</v>
      </c>
      <c r="B920" s="456"/>
      <c r="C920" s="456" t="s">
        <v>2513</v>
      </c>
      <c r="D920" s="457" t="s">
        <v>1351</v>
      </c>
      <c r="E920" s="23"/>
      <c r="F920" s="454"/>
      <c r="G920" s="455"/>
      <c r="H920" s="455">
        <f t="shared" si="60"/>
        <v>0</v>
      </c>
      <c r="I920" s="2"/>
    </row>
    <row r="921" spans="1:9" s="3" customFormat="1" ht="38.25" outlineLevel="1">
      <c r="A921" s="48" t="s">
        <v>1520</v>
      </c>
      <c r="B921" s="456"/>
      <c r="C921" s="456" t="s">
        <v>2513</v>
      </c>
      <c r="D921" s="457" t="s">
        <v>1352</v>
      </c>
      <c r="E921" s="23"/>
      <c r="F921" s="454"/>
      <c r="G921" s="455"/>
      <c r="H921" s="455">
        <f t="shared" si="60"/>
        <v>0</v>
      </c>
      <c r="I921" s="2"/>
    </row>
    <row r="922" spans="1:9" s="3" customFormat="1" ht="114.75" outlineLevel="1">
      <c r="A922" s="48" t="s">
        <v>1520</v>
      </c>
      <c r="B922" s="456"/>
      <c r="C922" s="456" t="s">
        <v>2513</v>
      </c>
      <c r="D922" s="457" t="s">
        <v>1353</v>
      </c>
      <c r="E922" s="23"/>
      <c r="F922" s="454"/>
      <c r="G922" s="455"/>
      <c r="H922" s="455">
        <f t="shared" si="60"/>
        <v>0</v>
      </c>
      <c r="I922" s="2"/>
    </row>
    <row r="923" spans="1:9" s="3" customFormat="1" ht="51" outlineLevel="1">
      <c r="A923" s="48" t="s">
        <v>1520</v>
      </c>
      <c r="B923" s="456"/>
      <c r="C923" s="456" t="s">
        <v>2513</v>
      </c>
      <c r="D923" s="457" t="s">
        <v>1354</v>
      </c>
      <c r="E923" s="23"/>
      <c r="F923" s="454"/>
      <c r="G923" s="455"/>
      <c r="H923" s="455">
        <f t="shared" si="60"/>
        <v>0</v>
      </c>
      <c r="I923" s="2"/>
    </row>
    <row r="924" spans="1:9" s="3" customFormat="1" ht="38.25" outlineLevel="1">
      <c r="A924" s="48" t="s">
        <v>1520</v>
      </c>
      <c r="B924" s="456"/>
      <c r="C924" s="456" t="s">
        <v>2513</v>
      </c>
      <c r="D924" s="457" t="s">
        <v>1355</v>
      </c>
      <c r="E924" s="23"/>
      <c r="F924" s="454"/>
      <c r="G924" s="455"/>
      <c r="H924" s="455">
        <f t="shared" si="60"/>
        <v>0</v>
      </c>
      <c r="I924" s="2"/>
    </row>
    <row r="925" spans="1:9" s="3" customFormat="1" ht="38.25" outlineLevel="1">
      <c r="A925" s="48" t="s">
        <v>1520</v>
      </c>
      <c r="B925" s="456"/>
      <c r="C925" s="456" t="s">
        <v>2513</v>
      </c>
      <c r="D925" s="457" t="s">
        <v>1356</v>
      </c>
      <c r="E925" s="23"/>
      <c r="F925" s="454"/>
      <c r="G925" s="455"/>
      <c r="H925" s="455">
        <f t="shared" si="60"/>
        <v>0</v>
      </c>
      <c r="I925" s="2"/>
    </row>
    <row r="926" spans="1:9" s="3" customFormat="1" ht="344.25" outlineLevel="1">
      <c r="A926" s="48" t="s">
        <v>1520</v>
      </c>
      <c r="B926" s="456"/>
      <c r="C926" s="456" t="s">
        <v>2513</v>
      </c>
      <c r="D926" s="457" t="s">
        <v>1357</v>
      </c>
      <c r="E926" s="23"/>
      <c r="F926" s="454"/>
      <c r="G926" s="455"/>
      <c r="H926" s="455">
        <f t="shared" si="60"/>
        <v>0</v>
      </c>
      <c r="I926" s="2"/>
    </row>
    <row r="927" spans="1:9" s="3" customFormat="1" ht="25.5" outlineLevel="1">
      <c r="A927" s="48" t="s">
        <v>1520</v>
      </c>
      <c r="B927" s="456"/>
      <c r="C927" s="456" t="s">
        <v>2513</v>
      </c>
      <c r="D927" s="457" t="s">
        <v>1358</v>
      </c>
      <c r="E927" s="23"/>
      <c r="F927" s="454"/>
      <c r="G927" s="455"/>
      <c r="H927" s="455">
        <f t="shared" si="60"/>
        <v>0</v>
      </c>
      <c r="I927" s="2"/>
    </row>
    <row r="928" spans="1:9" s="3" customFormat="1" outlineLevel="1">
      <c r="A928" s="48" t="s">
        <v>1520</v>
      </c>
      <c r="B928" s="456"/>
      <c r="C928" s="456" t="s">
        <v>2513</v>
      </c>
      <c r="D928" s="457" t="s">
        <v>1179</v>
      </c>
      <c r="E928" s="23" t="s">
        <v>1153</v>
      </c>
      <c r="F928" s="454">
        <v>1</v>
      </c>
      <c r="G928" s="455"/>
      <c r="H928" s="455">
        <f t="shared" si="60"/>
        <v>0</v>
      </c>
      <c r="I928" s="2"/>
    </row>
    <row r="929" spans="1:9" s="3" customFormat="1" ht="63.75" outlineLevel="1">
      <c r="A929" s="48" t="s">
        <v>1520</v>
      </c>
      <c r="B929" s="456"/>
      <c r="C929" s="456"/>
      <c r="D929" s="457" t="s">
        <v>1180</v>
      </c>
      <c r="E929" s="23" t="s">
        <v>1153</v>
      </c>
      <c r="F929" s="454">
        <v>1</v>
      </c>
      <c r="G929" s="455"/>
      <c r="H929" s="455">
        <f t="shared" si="60"/>
        <v>0</v>
      </c>
      <c r="I929" s="2"/>
    </row>
    <row r="930" spans="1:9" s="3" customFormat="1" outlineLevel="1">
      <c r="A930" s="48" t="s">
        <v>1520</v>
      </c>
      <c r="B930" s="456"/>
      <c r="C930" s="456"/>
      <c r="D930" s="457"/>
      <c r="E930" s="23"/>
      <c r="F930" s="454"/>
      <c r="G930" s="455"/>
      <c r="H930" s="455">
        <f t="shared" si="60"/>
        <v>0</v>
      </c>
      <c r="I930" s="2"/>
    </row>
    <row r="931" spans="1:9" s="3" customFormat="1" ht="38.25" outlineLevel="1">
      <c r="A931" s="48" t="s">
        <v>1520</v>
      </c>
      <c r="B931" s="456" t="s">
        <v>1359</v>
      </c>
      <c r="C931" s="456" t="s">
        <v>2513</v>
      </c>
      <c r="D931" s="457" t="s">
        <v>1360</v>
      </c>
      <c r="E931" s="23" t="s">
        <v>1153</v>
      </c>
      <c r="F931" s="454">
        <v>1</v>
      </c>
      <c r="G931" s="455"/>
      <c r="H931" s="455">
        <f t="shared" si="60"/>
        <v>0</v>
      </c>
      <c r="I931" s="2"/>
    </row>
    <row r="932" spans="1:9" s="3" customFormat="1" outlineLevel="1">
      <c r="A932" s="48" t="s">
        <v>1520</v>
      </c>
      <c r="B932" s="456"/>
      <c r="C932" s="456"/>
      <c r="D932" s="457"/>
      <c r="E932" s="23"/>
      <c r="F932" s="454"/>
      <c r="G932" s="455"/>
      <c r="H932" s="455">
        <f t="shared" si="60"/>
        <v>0</v>
      </c>
      <c r="I932" s="2"/>
    </row>
    <row r="933" spans="1:9" s="3" customFormat="1" ht="76.5" outlineLevel="1">
      <c r="A933" s="48" t="s">
        <v>1520</v>
      </c>
      <c r="B933" s="456" t="s">
        <v>1361</v>
      </c>
      <c r="C933" s="456"/>
      <c r="D933" s="457" t="s">
        <v>1362</v>
      </c>
      <c r="E933" s="23"/>
      <c r="F933" s="454"/>
      <c r="G933" s="455"/>
      <c r="H933" s="455">
        <f t="shared" si="60"/>
        <v>0</v>
      </c>
      <c r="I933" s="2"/>
    </row>
    <row r="934" spans="1:9" s="3" customFormat="1" outlineLevel="1">
      <c r="A934" s="48" t="s">
        <v>1520</v>
      </c>
      <c r="B934" s="456"/>
      <c r="C934" s="456"/>
      <c r="D934" s="457" t="s">
        <v>1363</v>
      </c>
      <c r="E934" s="23" t="s">
        <v>875</v>
      </c>
      <c r="F934" s="454">
        <v>69</v>
      </c>
      <c r="G934" s="455"/>
      <c r="H934" s="455">
        <f t="shared" si="60"/>
        <v>0</v>
      </c>
      <c r="I934" s="2"/>
    </row>
    <row r="935" spans="1:9" s="3" customFormat="1" outlineLevel="1">
      <c r="A935" s="48" t="s">
        <v>1520</v>
      </c>
      <c r="B935" s="456"/>
      <c r="C935" s="456"/>
      <c r="D935" s="457"/>
      <c r="E935" s="23"/>
      <c r="F935" s="454"/>
      <c r="G935" s="455"/>
      <c r="H935" s="455">
        <f t="shared" si="60"/>
        <v>0</v>
      </c>
      <c r="I935" s="2"/>
    </row>
    <row r="936" spans="1:9" s="3" customFormat="1" ht="63.75" outlineLevel="1">
      <c r="A936" s="48" t="s">
        <v>1520</v>
      </c>
      <c r="B936" s="456" t="s">
        <v>1364</v>
      </c>
      <c r="C936" s="456"/>
      <c r="D936" s="457" t="s">
        <v>1365</v>
      </c>
      <c r="E936" s="23" t="s">
        <v>40</v>
      </c>
      <c r="F936" s="454">
        <v>25</v>
      </c>
      <c r="G936" s="455"/>
      <c r="H936" s="455">
        <f t="shared" si="60"/>
        <v>0</v>
      </c>
      <c r="I936" s="2"/>
    </row>
    <row r="937" spans="1:9" s="3" customFormat="1" outlineLevel="1">
      <c r="A937" s="48" t="s">
        <v>1520</v>
      </c>
      <c r="B937" s="456"/>
      <c r="C937" s="456"/>
      <c r="D937" s="457"/>
      <c r="E937" s="23"/>
      <c r="F937" s="454"/>
      <c r="G937" s="455"/>
      <c r="H937" s="455">
        <f t="shared" si="60"/>
        <v>0</v>
      </c>
      <c r="I937" s="2"/>
    </row>
    <row r="938" spans="1:9" s="3" customFormat="1" ht="25.5" outlineLevel="1">
      <c r="A938" s="48" t="s">
        <v>1520</v>
      </c>
      <c r="B938" s="456" t="s">
        <v>1366</v>
      </c>
      <c r="C938" s="456"/>
      <c r="D938" s="457" t="s">
        <v>1367</v>
      </c>
      <c r="E938" s="23"/>
      <c r="F938" s="454"/>
      <c r="G938" s="455"/>
      <c r="H938" s="455">
        <f t="shared" si="60"/>
        <v>0</v>
      </c>
      <c r="I938" s="2"/>
    </row>
    <row r="939" spans="1:9" s="3" customFormat="1" ht="25.5" outlineLevel="1">
      <c r="A939" s="48" t="s">
        <v>1520</v>
      </c>
      <c r="B939" s="456"/>
      <c r="C939" s="456"/>
      <c r="D939" s="457" t="s">
        <v>1368</v>
      </c>
      <c r="E939" s="23" t="s">
        <v>40</v>
      </c>
      <c r="F939" s="454">
        <v>15</v>
      </c>
      <c r="G939" s="455"/>
      <c r="H939" s="455">
        <f t="shared" si="60"/>
        <v>0</v>
      </c>
      <c r="I939" s="2"/>
    </row>
    <row r="940" spans="1:9" s="3" customFormat="1" outlineLevel="1">
      <c r="A940" s="48" t="s">
        <v>1520</v>
      </c>
      <c r="B940" s="456"/>
      <c r="C940" s="456"/>
      <c r="D940" s="457"/>
      <c r="E940" s="23"/>
      <c r="F940" s="454"/>
      <c r="G940" s="455"/>
      <c r="H940" s="455">
        <f t="shared" si="60"/>
        <v>0</v>
      </c>
      <c r="I940" s="2"/>
    </row>
    <row r="941" spans="1:9" s="3" customFormat="1" outlineLevel="1">
      <c r="A941" s="48" t="s">
        <v>1520</v>
      </c>
      <c r="B941" s="452" t="s">
        <v>1369</v>
      </c>
      <c r="C941" s="452"/>
      <c r="D941" s="458" t="s">
        <v>1370</v>
      </c>
      <c r="E941" s="23"/>
      <c r="F941" s="454"/>
      <c r="G941" s="455"/>
      <c r="H941" s="455">
        <f t="shared" si="60"/>
        <v>0</v>
      </c>
      <c r="I941" s="2"/>
    </row>
    <row r="942" spans="1:9" s="3" customFormat="1" outlineLevel="1">
      <c r="A942" s="48" t="s">
        <v>1520</v>
      </c>
      <c r="B942" s="456"/>
      <c r="C942" s="456"/>
      <c r="D942" s="457"/>
      <c r="E942" s="23"/>
      <c r="F942" s="454"/>
      <c r="G942" s="455"/>
      <c r="H942" s="455">
        <f t="shared" si="60"/>
        <v>0</v>
      </c>
      <c r="I942" s="2"/>
    </row>
    <row r="943" spans="1:9" s="3" customFormat="1" ht="178.5" outlineLevel="1">
      <c r="A943" s="48" t="s">
        <v>1520</v>
      </c>
      <c r="B943" s="456" t="s">
        <v>1371</v>
      </c>
      <c r="C943" s="456" t="s">
        <v>2514</v>
      </c>
      <c r="D943" s="457" t="s">
        <v>1372</v>
      </c>
      <c r="E943" s="23"/>
      <c r="F943" s="454"/>
      <c r="G943" s="455"/>
      <c r="H943" s="455">
        <f t="shared" si="60"/>
        <v>0</v>
      </c>
      <c r="I943" s="2"/>
    </row>
    <row r="944" spans="1:9" s="3" customFormat="1" ht="25.5" outlineLevel="1">
      <c r="A944" s="48" t="s">
        <v>1520</v>
      </c>
      <c r="B944" s="456"/>
      <c r="C944" s="456" t="s">
        <v>2514</v>
      </c>
      <c r="D944" s="457" t="s">
        <v>1373</v>
      </c>
      <c r="E944" s="23"/>
      <c r="F944" s="454"/>
      <c r="G944" s="455"/>
      <c r="H944" s="455">
        <f t="shared" si="60"/>
        <v>0</v>
      </c>
      <c r="I944" s="2"/>
    </row>
    <row r="945" spans="1:9" s="3" customFormat="1" outlineLevel="1">
      <c r="A945" s="48" t="s">
        <v>1520</v>
      </c>
      <c r="B945" s="456"/>
      <c r="C945" s="456" t="s">
        <v>2514</v>
      </c>
      <c r="D945" s="457" t="s">
        <v>1179</v>
      </c>
      <c r="E945" s="23" t="s">
        <v>40</v>
      </c>
      <c r="F945" s="454">
        <v>1</v>
      </c>
      <c r="G945" s="455"/>
      <c r="H945" s="455">
        <f t="shared" si="60"/>
        <v>0</v>
      </c>
      <c r="I945" s="2"/>
    </row>
    <row r="946" spans="1:9" s="3" customFormat="1" ht="63.75" outlineLevel="1">
      <c r="A946" s="48" t="s">
        <v>1520</v>
      </c>
      <c r="B946" s="456"/>
      <c r="C946" s="456"/>
      <c r="D946" s="457" t="s">
        <v>1180</v>
      </c>
      <c r="E946" s="23" t="s">
        <v>40</v>
      </c>
      <c r="F946" s="454">
        <v>1</v>
      </c>
      <c r="G946" s="455"/>
      <c r="H946" s="455">
        <f t="shared" si="60"/>
        <v>0</v>
      </c>
      <c r="I946" s="2"/>
    </row>
    <row r="947" spans="1:9" s="3" customFormat="1" outlineLevel="1">
      <c r="A947" s="48" t="s">
        <v>1520</v>
      </c>
      <c r="B947" s="456"/>
      <c r="C947" s="456"/>
      <c r="D947" s="457"/>
      <c r="E947" s="23"/>
      <c r="F947" s="454"/>
      <c r="G947" s="455"/>
      <c r="H947" s="455">
        <f t="shared" si="60"/>
        <v>0</v>
      </c>
      <c r="I947" s="2"/>
    </row>
    <row r="948" spans="1:9" s="3" customFormat="1" ht="76.5" outlineLevel="1">
      <c r="A948" s="48" t="s">
        <v>1520</v>
      </c>
      <c r="B948" s="456" t="s">
        <v>1374</v>
      </c>
      <c r="C948" s="456"/>
      <c r="D948" s="457" t="s">
        <v>1375</v>
      </c>
      <c r="E948" s="23" t="s">
        <v>40</v>
      </c>
      <c r="F948" s="454">
        <v>1</v>
      </c>
      <c r="G948" s="455"/>
      <c r="H948" s="455">
        <f t="shared" si="60"/>
        <v>0</v>
      </c>
      <c r="I948" s="2"/>
    </row>
    <row r="949" spans="1:9" s="3" customFormat="1" outlineLevel="1">
      <c r="A949" s="48" t="s">
        <v>1520</v>
      </c>
      <c r="B949" s="456"/>
      <c r="C949" s="456"/>
      <c r="D949" s="457"/>
      <c r="E949" s="23"/>
      <c r="F949" s="454"/>
      <c r="G949" s="455"/>
      <c r="H949" s="455">
        <f t="shared" si="60"/>
        <v>0</v>
      </c>
      <c r="I949" s="2"/>
    </row>
    <row r="950" spans="1:9" s="3" customFormat="1" ht="51" outlineLevel="1">
      <c r="A950" s="48" t="s">
        <v>1520</v>
      </c>
      <c r="B950" s="456" t="s">
        <v>1376</v>
      </c>
      <c r="C950" s="456"/>
      <c r="D950" s="457" t="s">
        <v>1377</v>
      </c>
      <c r="E950" s="23" t="s">
        <v>40</v>
      </c>
      <c r="F950" s="454">
        <v>1</v>
      </c>
      <c r="G950" s="455"/>
      <c r="H950" s="455">
        <f t="shared" si="60"/>
        <v>0</v>
      </c>
      <c r="I950" s="2"/>
    </row>
    <row r="951" spans="1:9" s="3" customFormat="1" outlineLevel="1">
      <c r="A951" s="48" t="s">
        <v>1520</v>
      </c>
      <c r="B951" s="456"/>
      <c r="C951" s="456"/>
      <c r="D951" s="457"/>
      <c r="E951" s="23"/>
      <c r="F951" s="454"/>
      <c r="G951" s="455"/>
      <c r="H951" s="455">
        <f t="shared" si="60"/>
        <v>0</v>
      </c>
      <c r="I951" s="2"/>
    </row>
    <row r="952" spans="1:9" s="3" customFormat="1" ht="38.25" outlineLevel="1">
      <c r="A952" s="48" t="s">
        <v>1520</v>
      </c>
      <c r="B952" s="456" t="s">
        <v>1378</v>
      </c>
      <c r="C952" s="456"/>
      <c r="D952" s="457" t="s">
        <v>1379</v>
      </c>
      <c r="E952" s="23"/>
      <c r="F952" s="454"/>
      <c r="G952" s="455"/>
      <c r="H952" s="455">
        <f t="shared" si="60"/>
        <v>0</v>
      </c>
      <c r="I952" s="2"/>
    </row>
    <row r="953" spans="1:9" s="3" customFormat="1" outlineLevel="1">
      <c r="A953" s="48" t="s">
        <v>1520</v>
      </c>
      <c r="B953" s="456"/>
      <c r="C953" s="456"/>
      <c r="D953" s="457" t="s">
        <v>1380</v>
      </c>
      <c r="E953" s="23" t="s">
        <v>40</v>
      </c>
      <c r="F953" s="454">
        <v>1</v>
      </c>
      <c r="G953" s="455"/>
      <c r="H953" s="455">
        <f t="shared" si="60"/>
        <v>0</v>
      </c>
      <c r="I953" s="2"/>
    </row>
    <row r="954" spans="1:9" s="3" customFormat="1" outlineLevel="1">
      <c r="A954" s="48" t="s">
        <v>1520</v>
      </c>
      <c r="B954" s="456"/>
      <c r="C954" s="456"/>
      <c r="D954" s="457"/>
      <c r="E954" s="23"/>
      <c r="F954" s="454"/>
      <c r="G954" s="455"/>
      <c r="H954" s="455">
        <f t="shared" si="60"/>
        <v>0</v>
      </c>
      <c r="I954" s="2"/>
    </row>
    <row r="955" spans="1:9" s="3" customFormat="1" ht="140.25" outlineLevel="1">
      <c r="A955" s="48" t="s">
        <v>1520</v>
      </c>
      <c r="B955" s="456" t="s">
        <v>1381</v>
      </c>
      <c r="C955" s="456" t="s">
        <v>2512</v>
      </c>
      <c r="D955" s="457" t="s">
        <v>1382</v>
      </c>
      <c r="E955" s="23"/>
      <c r="F955" s="454"/>
      <c r="G955" s="455"/>
      <c r="H955" s="455">
        <f t="shared" si="60"/>
        <v>0</v>
      </c>
      <c r="I955" s="2"/>
    </row>
    <row r="956" spans="1:9" s="3" customFormat="1" outlineLevel="1">
      <c r="A956" s="48" t="s">
        <v>1520</v>
      </c>
      <c r="B956" s="456"/>
      <c r="C956" s="456" t="s">
        <v>2512</v>
      </c>
      <c r="D956" s="457" t="s">
        <v>1383</v>
      </c>
      <c r="E956" s="23"/>
      <c r="F956" s="454"/>
      <c r="G956" s="455"/>
      <c r="H956" s="455">
        <f t="shared" si="60"/>
        <v>0</v>
      </c>
      <c r="I956" s="2"/>
    </row>
    <row r="957" spans="1:9" s="3" customFormat="1" outlineLevel="1">
      <c r="A957" s="48" t="s">
        <v>1520</v>
      </c>
      <c r="B957" s="456"/>
      <c r="C957" s="456" t="s">
        <v>2512</v>
      </c>
      <c r="D957" s="457" t="s">
        <v>1179</v>
      </c>
      <c r="E957" s="23" t="s">
        <v>40</v>
      </c>
      <c r="F957" s="454">
        <v>1</v>
      </c>
      <c r="G957" s="455"/>
      <c r="H957" s="455">
        <f t="shared" si="60"/>
        <v>0</v>
      </c>
      <c r="I957" s="2"/>
    </row>
    <row r="958" spans="1:9" s="3" customFormat="1" ht="63.75" outlineLevel="1">
      <c r="A958" s="48" t="s">
        <v>1520</v>
      </c>
      <c r="B958" s="456"/>
      <c r="C958" s="456"/>
      <c r="D958" s="457" t="s">
        <v>1180</v>
      </c>
      <c r="E958" s="23" t="s">
        <v>40</v>
      </c>
      <c r="F958" s="454">
        <v>1</v>
      </c>
      <c r="G958" s="455"/>
      <c r="H958" s="455">
        <f t="shared" si="60"/>
        <v>0</v>
      </c>
      <c r="I958" s="2"/>
    </row>
    <row r="959" spans="1:9" s="3" customFormat="1" outlineLevel="1">
      <c r="A959" s="48" t="s">
        <v>1520</v>
      </c>
      <c r="B959" s="456"/>
      <c r="C959" s="456"/>
      <c r="D959" s="457"/>
      <c r="E959" s="23"/>
      <c r="F959" s="454"/>
      <c r="G959" s="455"/>
      <c r="H959" s="455">
        <f t="shared" ref="H959:H1022" si="61">$F959*G959</f>
        <v>0</v>
      </c>
      <c r="I959" s="2"/>
    </row>
    <row r="960" spans="1:9" s="3" customFormat="1" ht="191.25" outlineLevel="1">
      <c r="A960" s="48" t="s">
        <v>1520</v>
      </c>
      <c r="B960" s="456" t="s">
        <v>1384</v>
      </c>
      <c r="C960" s="456" t="s">
        <v>2514</v>
      </c>
      <c r="D960" s="457" t="s">
        <v>1385</v>
      </c>
      <c r="E960" s="23"/>
      <c r="F960" s="454"/>
      <c r="G960" s="455"/>
      <c r="H960" s="455">
        <f t="shared" si="61"/>
        <v>0</v>
      </c>
      <c r="I960" s="2"/>
    </row>
    <row r="961" spans="1:9" s="3" customFormat="1" ht="25.5" outlineLevel="1">
      <c r="A961" s="48" t="s">
        <v>1520</v>
      </c>
      <c r="B961" s="456"/>
      <c r="C961" s="456" t="s">
        <v>2514</v>
      </c>
      <c r="D961" s="457" t="s">
        <v>1386</v>
      </c>
      <c r="E961" s="23"/>
      <c r="F961" s="454"/>
      <c r="G961" s="455"/>
      <c r="H961" s="455">
        <f t="shared" si="61"/>
        <v>0</v>
      </c>
      <c r="I961" s="2"/>
    </row>
    <row r="962" spans="1:9" s="3" customFormat="1" outlineLevel="1">
      <c r="A962" s="48" t="s">
        <v>1520</v>
      </c>
      <c r="B962" s="456"/>
      <c r="C962" s="456" t="s">
        <v>2514</v>
      </c>
      <c r="D962" s="457" t="s">
        <v>1179</v>
      </c>
      <c r="E962" s="23" t="s">
        <v>40</v>
      </c>
      <c r="F962" s="454">
        <v>1</v>
      </c>
      <c r="G962" s="455"/>
      <c r="H962" s="455">
        <f t="shared" si="61"/>
        <v>0</v>
      </c>
      <c r="I962" s="2"/>
    </row>
    <row r="963" spans="1:9" s="3" customFormat="1" ht="63.75" outlineLevel="1">
      <c r="A963" s="48" t="s">
        <v>1520</v>
      </c>
      <c r="B963" s="456"/>
      <c r="C963" s="456"/>
      <c r="D963" s="457" t="s">
        <v>1180</v>
      </c>
      <c r="E963" s="23" t="s">
        <v>40</v>
      </c>
      <c r="F963" s="454">
        <v>1</v>
      </c>
      <c r="G963" s="455"/>
      <c r="H963" s="455">
        <f t="shared" si="61"/>
        <v>0</v>
      </c>
      <c r="I963" s="2"/>
    </row>
    <row r="964" spans="1:9" s="3" customFormat="1" outlineLevel="1">
      <c r="A964" s="48" t="s">
        <v>1520</v>
      </c>
      <c r="B964" s="456"/>
      <c r="C964" s="456"/>
      <c r="D964" s="457"/>
      <c r="E964" s="23"/>
      <c r="F964" s="454"/>
      <c r="G964" s="455"/>
      <c r="H964" s="455">
        <f t="shared" si="61"/>
        <v>0</v>
      </c>
      <c r="I964" s="2"/>
    </row>
    <row r="965" spans="1:9" s="3" customFormat="1" ht="76.5" outlineLevel="1">
      <c r="A965" s="48" t="s">
        <v>1520</v>
      </c>
      <c r="B965" s="456" t="s">
        <v>1387</v>
      </c>
      <c r="C965" s="456"/>
      <c r="D965" s="457" t="s">
        <v>1388</v>
      </c>
      <c r="E965" s="23" t="s">
        <v>40</v>
      </c>
      <c r="F965" s="454">
        <v>1</v>
      </c>
      <c r="G965" s="455"/>
      <c r="H965" s="455">
        <f t="shared" si="61"/>
        <v>0</v>
      </c>
      <c r="I965" s="2"/>
    </row>
    <row r="966" spans="1:9" s="3" customFormat="1" outlineLevel="1">
      <c r="A966" s="48" t="s">
        <v>1520</v>
      </c>
      <c r="B966" s="456"/>
      <c r="C966" s="456"/>
      <c r="D966" s="457"/>
      <c r="E966" s="23"/>
      <c r="F966" s="454"/>
      <c r="G966" s="455"/>
      <c r="H966" s="455">
        <f t="shared" si="61"/>
        <v>0</v>
      </c>
      <c r="I966" s="2"/>
    </row>
    <row r="967" spans="1:9" s="3" customFormat="1" ht="51" outlineLevel="1">
      <c r="A967" s="48" t="s">
        <v>1520</v>
      </c>
      <c r="B967" s="456" t="s">
        <v>1389</v>
      </c>
      <c r="C967" s="456"/>
      <c r="D967" s="457" t="s">
        <v>1390</v>
      </c>
      <c r="E967" s="23" t="s">
        <v>40</v>
      </c>
      <c r="F967" s="454">
        <v>1</v>
      </c>
      <c r="G967" s="455"/>
      <c r="H967" s="455">
        <f t="shared" si="61"/>
        <v>0</v>
      </c>
      <c r="I967" s="2"/>
    </row>
    <row r="968" spans="1:9" s="3" customFormat="1" outlineLevel="1">
      <c r="A968" s="48" t="s">
        <v>1520</v>
      </c>
      <c r="B968" s="456"/>
      <c r="C968" s="456"/>
      <c r="D968" s="457"/>
      <c r="E968" s="23"/>
      <c r="F968" s="454"/>
      <c r="G968" s="455"/>
      <c r="H968" s="455">
        <f t="shared" si="61"/>
        <v>0</v>
      </c>
      <c r="I968" s="2"/>
    </row>
    <row r="969" spans="1:9" s="3" customFormat="1" ht="38.25" outlineLevel="1">
      <c r="A969" s="48" t="s">
        <v>1520</v>
      </c>
      <c r="B969" s="456" t="s">
        <v>1391</v>
      </c>
      <c r="C969" s="456"/>
      <c r="D969" s="457" t="s">
        <v>1392</v>
      </c>
      <c r="E969" s="23"/>
      <c r="F969" s="454"/>
      <c r="G969" s="455"/>
      <c r="H969" s="455">
        <f t="shared" si="61"/>
        <v>0</v>
      </c>
      <c r="I969" s="2"/>
    </row>
    <row r="970" spans="1:9" s="3" customFormat="1" outlineLevel="1">
      <c r="A970" s="48" t="s">
        <v>1520</v>
      </c>
      <c r="B970" s="456"/>
      <c r="C970" s="456"/>
      <c r="D970" s="457" t="s">
        <v>1380</v>
      </c>
      <c r="E970" s="23" t="s">
        <v>40</v>
      </c>
      <c r="F970" s="454">
        <v>1</v>
      </c>
      <c r="G970" s="455"/>
      <c r="H970" s="455">
        <f t="shared" si="61"/>
        <v>0</v>
      </c>
      <c r="I970" s="2"/>
    </row>
    <row r="971" spans="1:9" s="3" customFormat="1" outlineLevel="1">
      <c r="A971" s="48" t="s">
        <v>1520</v>
      </c>
      <c r="B971" s="456"/>
      <c r="C971" s="456"/>
      <c r="D971" s="457"/>
      <c r="E971" s="23"/>
      <c r="F971" s="454"/>
      <c r="G971" s="455"/>
      <c r="H971" s="455">
        <f t="shared" si="61"/>
        <v>0</v>
      </c>
      <c r="I971" s="2"/>
    </row>
    <row r="972" spans="1:9" s="3" customFormat="1" ht="153" outlineLevel="1">
      <c r="A972" s="48" t="s">
        <v>1520</v>
      </c>
      <c r="B972" s="456" t="s">
        <v>1393</v>
      </c>
      <c r="C972" s="456" t="s">
        <v>2512</v>
      </c>
      <c r="D972" s="457" t="s">
        <v>1394</v>
      </c>
      <c r="E972" s="23"/>
      <c r="F972" s="454"/>
      <c r="G972" s="455"/>
      <c r="H972" s="455">
        <f t="shared" si="61"/>
        <v>0</v>
      </c>
      <c r="I972" s="2"/>
    </row>
    <row r="973" spans="1:9" s="3" customFormat="1" outlineLevel="1">
      <c r="A973" s="48" t="s">
        <v>1520</v>
      </c>
      <c r="B973" s="456"/>
      <c r="C973" s="456" t="s">
        <v>2512</v>
      </c>
      <c r="D973" s="457" t="s">
        <v>1383</v>
      </c>
      <c r="E973" s="23"/>
      <c r="F973" s="454"/>
      <c r="G973" s="455"/>
      <c r="H973" s="455">
        <f t="shared" si="61"/>
        <v>0</v>
      </c>
      <c r="I973" s="2"/>
    </row>
    <row r="974" spans="1:9" s="3" customFormat="1" outlineLevel="1">
      <c r="A974" s="48" t="s">
        <v>1520</v>
      </c>
      <c r="B974" s="456"/>
      <c r="C974" s="456" t="s">
        <v>2512</v>
      </c>
      <c r="D974" s="457" t="s">
        <v>1179</v>
      </c>
      <c r="E974" s="23" t="s">
        <v>40</v>
      </c>
      <c r="F974" s="454">
        <v>1</v>
      </c>
      <c r="G974" s="455"/>
      <c r="H974" s="455">
        <f t="shared" si="61"/>
        <v>0</v>
      </c>
      <c r="I974" s="2"/>
    </row>
    <row r="975" spans="1:9" s="3" customFormat="1" ht="63.75" outlineLevel="1">
      <c r="A975" s="48" t="s">
        <v>1520</v>
      </c>
      <c r="B975" s="456"/>
      <c r="C975" s="456"/>
      <c r="D975" s="457" t="s">
        <v>1180</v>
      </c>
      <c r="E975" s="23" t="s">
        <v>40</v>
      </c>
      <c r="F975" s="454">
        <v>1</v>
      </c>
      <c r="G975" s="455"/>
      <c r="H975" s="455">
        <f t="shared" si="61"/>
        <v>0</v>
      </c>
      <c r="I975" s="2"/>
    </row>
    <row r="976" spans="1:9" s="3" customFormat="1" outlineLevel="1">
      <c r="A976" s="48" t="s">
        <v>1520</v>
      </c>
      <c r="B976" s="456"/>
      <c r="C976" s="456"/>
      <c r="D976" s="457"/>
      <c r="E976" s="23"/>
      <c r="F976" s="454"/>
      <c r="G976" s="455"/>
      <c r="H976" s="455">
        <f t="shared" si="61"/>
        <v>0</v>
      </c>
      <c r="I976" s="2"/>
    </row>
    <row r="977" spans="1:9" s="3" customFormat="1" ht="51" outlineLevel="1">
      <c r="A977" s="48" t="s">
        <v>1520</v>
      </c>
      <c r="B977" s="456" t="s">
        <v>1395</v>
      </c>
      <c r="C977" s="456"/>
      <c r="D977" s="457" t="s">
        <v>1396</v>
      </c>
      <c r="E977" s="23"/>
      <c r="F977" s="454"/>
      <c r="G977" s="455"/>
      <c r="H977" s="455">
        <f t="shared" si="61"/>
        <v>0</v>
      </c>
      <c r="I977" s="2"/>
    </row>
    <row r="978" spans="1:9" s="3" customFormat="1" outlineLevel="1">
      <c r="A978" s="48" t="s">
        <v>1520</v>
      </c>
      <c r="B978" s="456"/>
      <c r="C978" s="456"/>
      <c r="D978" s="457" t="s">
        <v>1397</v>
      </c>
      <c r="E978" s="23" t="s">
        <v>40</v>
      </c>
      <c r="F978" s="454">
        <v>8</v>
      </c>
      <c r="G978" s="455"/>
      <c r="H978" s="455">
        <f t="shared" si="61"/>
        <v>0</v>
      </c>
      <c r="I978" s="2"/>
    </row>
    <row r="979" spans="1:9" s="3" customFormat="1" outlineLevel="1">
      <c r="A979" s="48" t="s">
        <v>1520</v>
      </c>
      <c r="B979" s="456"/>
      <c r="C979" s="456"/>
      <c r="D979" s="457"/>
      <c r="E979" s="23"/>
      <c r="F979" s="454"/>
      <c r="G979" s="455"/>
      <c r="H979" s="455">
        <f t="shared" si="61"/>
        <v>0</v>
      </c>
      <c r="I979" s="2"/>
    </row>
    <row r="980" spans="1:9" s="3" customFormat="1" ht="51" outlineLevel="1">
      <c r="A980" s="48" t="s">
        <v>1520</v>
      </c>
      <c r="B980" s="456" t="s">
        <v>1398</v>
      </c>
      <c r="C980" s="456"/>
      <c r="D980" s="457" t="s">
        <v>1399</v>
      </c>
      <c r="E980" s="23" t="s">
        <v>1153</v>
      </c>
      <c r="F980" s="454">
        <v>1</v>
      </c>
      <c r="G980" s="455"/>
      <c r="H980" s="455">
        <f t="shared" si="61"/>
        <v>0</v>
      </c>
      <c r="I980" s="2"/>
    </row>
    <row r="981" spans="1:9" s="3" customFormat="1" outlineLevel="1">
      <c r="A981" s="48" t="s">
        <v>1520</v>
      </c>
      <c r="B981" s="456"/>
      <c r="C981" s="456"/>
      <c r="D981" s="457"/>
      <c r="E981" s="23"/>
      <c r="F981" s="454"/>
      <c r="G981" s="455"/>
      <c r="H981" s="455">
        <f t="shared" si="61"/>
        <v>0</v>
      </c>
      <c r="I981" s="2"/>
    </row>
    <row r="982" spans="1:9" s="3" customFormat="1" ht="51" outlineLevel="1">
      <c r="A982" s="48" t="s">
        <v>1520</v>
      </c>
      <c r="B982" s="456" t="s">
        <v>1400</v>
      </c>
      <c r="C982" s="456" t="s">
        <v>2515</v>
      </c>
      <c r="D982" s="457" t="s">
        <v>1401</v>
      </c>
      <c r="E982" s="23"/>
      <c r="F982" s="454"/>
      <c r="G982" s="455"/>
      <c r="H982" s="455">
        <f t="shared" si="61"/>
        <v>0</v>
      </c>
      <c r="I982" s="2"/>
    </row>
    <row r="983" spans="1:9" s="3" customFormat="1" ht="280.5" outlineLevel="1">
      <c r="A983" s="48" t="s">
        <v>1520</v>
      </c>
      <c r="B983" s="456"/>
      <c r="C983" s="456" t="s">
        <v>2515</v>
      </c>
      <c r="D983" s="457" t="s">
        <v>1402</v>
      </c>
      <c r="E983" s="23"/>
      <c r="F983" s="454"/>
      <c r="G983" s="455"/>
      <c r="H983" s="455">
        <f t="shared" si="61"/>
        <v>0</v>
      </c>
      <c r="I983" s="2"/>
    </row>
    <row r="984" spans="1:9" s="3" customFormat="1" outlineLevel="1">
      <c r="A984" s="48" t="s">
        <v>1520</v>
      </c>
      <c r="B984" s="456"/>
      <c r="C984" s="456" t="s">
        <v>2515</v>
      </c>
      <c r="D984" s="457" t="s">
        <v>1403</v>
      </c>
      <c r="E984" s="23"/>
      <c r="F984" s="454"/>
      <c r="G984" s="455"/>
      <c r="H984" s="455">
        <f t="shared" si="61"/>
        <v>0</v>
      </c>
      <c r="I984" s="2"/>
    </row>
    <row r="985" spans="1:9" s="3" customFormat="1" outlineLevel="1">
      <c r="A985" s="48" t="s">
        <v>1520</v>
      </c>
      <c r="B985" s="456"/>
      <c r="C985" s="456" t="s">
        <v>2515</v>
      </c>
      <c r="D985" s="457" t="s">
        <v>1179</v>
      </c>
      <c r="E985" s="23" t="s">
        <v>40</v>
      </c>
      <c r="F985" s="454">
        <v>1</v>
      </c>
      <c r="G985" s="455"/>
      <c r="H985" s="455">
        <f t="shared" si="61"/>
        <v>0</v>
      </c>
      <c r="I985" s="2"/>
    </row>
    <row r="986" spans="1:9" s="3" customFormat="1" ht="63.75" outlineLevel="1">
      <c r="A986" s="48" t="s">
        <v>1520</v>
      </c>
      <c r="B986" s="456"/>
      <c r="C986" s="456"/>
      <c r="D986" s="457" t="s">
        <v>1180</v>
      </c>
      <c r="E986" s="23" t="s">
        <v>40</v>
      </c>
      <c r="F986" s="454">
        <v>1</v>
      </c>
      <c r="G986" s="455"/>
      <c r="H986" s="455">
        <f t="shared" si="61"/>
        <v>0</v>
      </c>
      <c r="I986" s="2"/>
    </row>
    <row r="987" spans="1:9" s="3" customFormat="1" outlineLevel="1">
      <c r="A987" s="48" t="s">
        <v>1520</v>
      </c>
      <c r="B987" s="456"/>
      <c r="C987" s="456"/>
      <c r="D987" s="457"/>
      <c r="E987" s="23"/>
      <c r="F987" s="454"/>
      <c r="G987" s="455"/>
      <c r="H987" s="455">
        <f t="shared" si="61"/>
        <v>0</v>
      </c>
      <c r="I987" s="2"/>
    </row>
    <row r="988" spans="1:9" s="3" customFormat="1" ht="63.75" outlineLevel="1">
      <c r="A988" s="48" t="s">
        <v>1520</v>
      </c>
      <c r="B988" s="456" t="s">
        <v>1404</v>
      </c>
      <c r="C988" s="456" t="s">
        <v>2515</v>
      </c>
      <c r="D988" s="457" t="s">
        <v>1405</v>
      </c>
      <c r="E988" s="23"/>
      <c r="F988" s="454"/>
      <c r="G988" s="455"/>
      <c r="H988" s="455">
        <f t="shared" si="61"/>
        <v>0</v>
      </c>
      <c r="I988" s="2"/>
    </row>
    <row r="989" spans="1:9" s="3" customFormat="1" ht="216.75" outlineLevel="1">
      <c r="A989" s="48" t="s">
        <v>1520</v>
      </c>
      <c r="B989" s="456"/>
      <c r="C989" s="456" t="s">
        <v>2515</v>
      </c>
      <c r="D989" s="457" t="s">
        <v>1406</v>
      </c>
      <c r="E989" s="23"/>
      <c r="F989" s="454"/>
      <c r="G989" s="455"/>
      <c r="H989" s="455">
        <f t="shared" si="61"/>
        <v>0</v>
      </c>
      <c r="I989" s="2"/>
    </row>
    <row r="990" spans="1:9" s="3" customFormat="1" outlineLevel="1">
      <c r="A990" s="48" t="s">
        <v>1520</v>
      </c>
      <c r="B990" s="456"/>
      <c r="C990" s="456" t="s">
        <v>2515</v>
      </c>
      <c r="D990" s="457" t="s">
        <v>1407</v>
      </c>
      <c r="E990" s="23"/>
      <c r="F990" s="454"/>
      <c r="G990" s="455"/>
      <c r="H990" s="455">
        <f t="shared" si="61"/>
        <v>0</v>
      </c>
      <c r="I990" s="2"/>
    </row>
    <row r="991" spans="1:9" s="3" customFormat="1" outlineLevel="1">
      <c r="A991" s="48" t="s">
        <v>1520</v>
      </c>
      <c r="B991" s="456"/>
      <c r="C991" s="456" t="s">
        <v>2515</v>
      </c>
      <c r="D991" s="457" t="s">
        <v>1179</v>
      </c>
      <c r="E991" s="23" t="s">
        <v>40</v>
      </c>
      <c r="F991" s="454">
        <v>1</v>
      </c>
      <c r="G991" s="455"/>
      <c r="H991" s="455">
        <f t="shared" si="61"/>
        <v>0</v>
      </c>
      <c r="I991" s="2"/>
    </row>
    <row r="992" spans="1:9" s="3" customFormat="1" ht="63.75" outlineLevel="1">
      <c r="A992" s="48" t="s">
        <v>1520</v>
      </c>
      <c r="B992" s="456"/>
      <c r="C992" s="456"/>
      <c r="D992" s="457" t="s">
        <v>1180</v>
      </c>
      <c r="E992" s="23" t="s">
        <v>40</v>
      </c>
      <c r="F992" s="454">
        <v>1</v>
      </c>
      <c r="G992" s="455"/>
      <c r="H992" s="455">
        <f t="shared" si="61"/>
        <v>0</v>
      </c>
      <c r="I992" s="2"/>
    </row>
    <row r="993" spans="1:9" s="3" customFormat="1" outlineLevel="1">
      <c r="A993" s="48" t="s">
        <v>1520</v>
      </c>
      <c r="B993" s="456"/>
      <c r="C993" s="456"/>
      <c r="D993" s="457"/>
      <c r="E993" s="23"/>
      <c r="F993" s="454"/>
      <c r="G993" s="455"/>
      <c r="H993" s="455">
        <f t="shared" si="61"/>
        <v>0</v>
      </c>
      <c r="I993" s="2"/>
    </row>
    <row r="994" spans="1:9" s="3" customFormat="1" ht="63.75" outlineLevel="1">
      <c r="A994" s="48" t="s">
        <v>1520</v>
      </c>
      <c r="B994" s="456" t="s">
        <v>1408</v>
      </c>
      <c r="C994" s="456" t="s">
        <v>2515</v>
      </c>
      <c r="D994" s="457" t="s">
        <v>1409</v>
      </c>
      <c r="E994" s="23"/>
      <c r="F994" s="454"/>
      <c r="G994" s="455"/>
      <c r="H994" s="455">
        <f t="shared" si="61"/>
        <v>0</v>
      </c>
      <c r="I994" s="2"/>
    </row>
    <row r="995" spans="1:9" s="3" customFormat="1" outlineLevel="1">
      <c r="A995" s="48" t="s">
        <v>1520</v>
      </c>
      <c r="B995" s="456"/>
      <c r="C995" s="456" t="s">
        <v>2515</v>
      </c>
      <c r="D995" s="457" t="s">
        <v>1179</v>
      </c>
      <c r="E995" s="23" t="s">
        <v>40</v>
      </c>
      <c r="F995" s="454">
        <v>2</v>
      </c>
      <c r="G995" s="455"/>
      <c r="H995" s="455">
        <f t="shared" si="61"/>
        <v>0</v>
      </c>
      <c r="I995" s="2"/>
    </row>
    <row r="996" spans="1:9" s="3" customFormat="1" ht="63.75" outlineLevel="1">
      <c r="A996" s="48" t="s">
        <v>1520</v>
      </c>
      <c r="B996" s="456"/>
      <c r="C996" s="456"/>
      <c r="D996" s="457" t="s">
        <v>1180</v>
      </c>
      <c r="E996" s="23" t="s">
        <v>40</v>
      </c>
      <c r="F996" s="454">
        <v>2</v>
      </c>
      <c r="G996" s="455"/>
      <c r="H996" s="455">
        <f t="shared" si="61"/>
        <v>0</v>
      </c>
      <c r="I996" s="2"/>
    </row>
    <row r="997" spans="1:9" s="3" customFormat="1" outlineLevel="1">
      <c r="A997" s="48" t="s">
        <v>1520</v>
      </c>
      <c r="B997" s="456"/>
      <c r="C997" s="456"/>
      <c r="D997" s="457"/>
      <c r="E997" s="23"/>
      <c r="F997" s="454"/>
      <c r="G997" s="455"/>
      <c r="H997" s="455">
        <f t="shared" si="61"/>
        <v>0</v>
      </c>
      <c r="I997" s="2"/>
    </row>
    <row r="998" spans="1:9" s="3" customFormat="1" ht="153" outlineLevel="1">
      <c r="A998" s="48" t="s">
        <v>1520</v>
      </c>
      <c r="B998" s="456" t="s">
        <v>1410</v>
      </c>
      <c r="C998" s="456"/>
      <c r="D998" s="457" t="s">
        <v>1411</v>
      </c>
      <c r="E998" s="23"/>
      <c r="F998" s="454"/>
      <c r="G998" s="455"/>
      <c r="H998" s="455">
        <f t="shared" si="61"/>
        <v>0</v>
      </c>
      <c r="I998" s="2"/>
    </row>
    <row r="999" spans="1:9" s="3" customFormat="1" ht="25.5" outlineLevel="1">
      <c r="A999" s="48" t="s">
        <v>1520</v>
      </c>
      <c r="B999" s="456"/>
      <c r="C999" s="456"/>
      <c r="D999" s="457" t="s">
        <v>1412</v>
      </c>
      <c r="E999" s="23" t="s">
        <v>40</v>
      </c>
      <c r="F999" s="454">
        <v>2</v>
      </c>
      <c r="G999" s="455"/>
      <c r="H999" s="455">
        <f t="shared" si="61"/>
        <v>0</v>
      </c>
      <c r="I999" s="2"/>
    </row>
    <row r="1000" spans="1:9" s="3" customFormat="1" outlineLevel="1">
      <c r="A1000" s="48" t="s">
        <v>1520</v>
      </c>
      <c r="B1000" s="456"/>
      <c r="C1000" s="456"/>
      <c r="D1000" s="457"/>
      <c r="E1000" s="23"/>
      <c r="F1000" s="454"/>
      <c r="G1000" s="455"/>
      <c r="H1000" s="455">
        <f t="shared" si="61"/>
        <v>0</v>
      </c>
      <c r="I1000" s="2"/>
    </row>
    <row r="1001" spans="1:9" s="3" customFormat="1" ht="38.25" outlineLevel="1">
      <c r="A1001" s="48" t="s">
        <v>1520</v>
      </c>
      <c r="B1001" s="456" t="s">
        <v>1410</v>
      </c>
      <c r="C1001" s="456"/>
      <c r="D1001" s="457" t="s">
        <v>1413</v>
      </c>
      <c r="E1001" s="23" t="s">
        <v>40</v>
      </c>
      <c r="F1001" s="454">
        <v>2</v>
      </c>
      <c r="G1001" s="455"/>
      <c r="H1001" s="455">
        <f t="shared" si="61"/>
        <v>0</v>
      </c>
      <c r="I1001" s="2"/>
    </row>
    <row r="1002" spans="1:9" s="3" customFormat="1" outlineLevel="1">
      <c r="A1002" s="48" t="s">
        <v>1520</v>
      </c>
      <c r="B1002" s="456"/>
      <c r="C1002" s="456"/>
      <c r="D1002" s="457"/>
      <c r="E1002" s="23"/>
      <c r="F1002" s="454"/>
      <c r="G1002" s="455"/>
      <c r="H1002" s="455">
        <f t="shared" si="61"/>
        <v>0</v>
      </c>
      <c r="I1002" s="2"/>
    </row>
    <row r="1003" spans="1:9" s="3" customFormat="1" ht="153" outlineLevel="1">
      <c r="A1003" s="48" t="s">
        <v>1520</v>
      </c>
      <c r="B1003" s="456" t="s">
        <v>1414</v>
      </c>
      <c r="C1003" s="456" t="s">
        <v>2512</v>
      </c>
      <c r="D1003" s="457" t="s">
        <v>1415</v>
      </c>
      <c r="E1003" s="23"/>
      <c r="F1003" s="454"/>
      <c r="G1003" s="455"/>
      <c r="H1003" s="455">
        <f t="shared" si="61"/>
        <v>0</v>
      </c>
      <c r="I1003" s="2"/>
    </row>
    <row r="1004" spans="1:9" s="3" customFormat="1" outlineLevel="1">
      <c r="A1004" s="48" t="s">
        <v>1520</v>
      </c>
      <c r="B1004" s="456"/>
      <c r="C1004" s="456" t="s">
        <v>2512</v>
      </c>
      <c r="D1004" s="457" t="s">
        <v>1383</v>
      </c>
      <c r="E1004" s="23"/>
      <c r="F1004" s="454"/>
      <c r="G1004" s="455"/>
      <c r="H1004" s="455">
        <f t="shared" si="61"/>
        <v>0</v>
      </c>
      <c r="I1004" s="2"/>
    </row>
    <row r="1005" spans="1:9" s="3" customFormat="1" outlineLevel="1">
      <c r="A1005" s="48" t="s">
        <v>1520</v>
      </c>
      <c r="B1005" s="456"/>
      <c r="C1005" s="456" t="s">
        <v>2512</v>
      </c>
      <c r="D1005" s="457" t="s">
        <v>1179</v>
      </c>
      <c r="E1005" s="23" t="s">
        <v>40</v>
      </c>
      <c r="F1005" s="454">
        <v>1</v>
      </c>
      <c r="G1005" s="455"/>
      <c r="H1005" s="455">
        <f t="shared" si="61"/>
        <v>0</v>
      </c>
      <c r="I1005" s="2"/>
    </row>
    <row r="1006" spans="1:9" s="3" customFormat="1" ht="63.75" outlineLevel="1">
      <c r="A1006" s="48" t="s">
        <v>1520</v>
      </c>
      <c r="B1006" s="456"/>
      <c r="C1006" s="456"/>
      <c r="D1006" s="457" t="s">
        <v>1180</v>
      </c>
      <c r="E1006" s="23" t="s">
        <v>40</v>
      </c>
      <c r="F1006" s="454">
        <v>1</v>
      </c>
      <c r="G1006" s="455"/>
      <c r="H1006" s="455">
        <f t="shared" si="61"/>
        <v>0</v>
      </c>
      <c r="I1006" s="2"/>
    </row>
    <row r="1007" spans="1:9" s="3" customFormat="1" outlineLevel="1">
      <c r="A1007" s="48" t="s">
        <v>1520</v>
      </c>
      <c r="B1007" s="456"/>
      <c r="C1007" s="456"/>
      <c r="D1007" s="457"/>
      <c r="E1007" s="23"/>
      <c r="F1007" s="454"/>
      <c r="G1007" s="455"/>
      <c r="H1007" s="455">
        <f t="shared" si="61"/>
        <v>0</v>
      </c>
      <c r="I1007" s="2"/>
    </row>
    <row r="1008" spans="1:9" s="3" customFormat="1" ht="140.25" outlineLevel="1">
      <c r="A1008" s="48" t="s">
        <v>1520</v>
      </c>
      <c r="B1008" s="456" t="s">
        <v>1416</v>
      </c>
      <c r="C1008" s="456" t="s">
        <v>2512</v>
      </c>
      <c r="D1008" s="457" t="s">
        <v>1417</v>
      </c>
      <c r="E1008" s="23"/>
      <c r="F1008" s="454"/>
      <c r="G1008" s="455"/>
      <c r="H1008" s="455">
        <f t="shared" si="61"/>
        <v>0</v>
      </c>
      <c r="I1008" s="2"/>
    </row>
    <row r="1009" spans="1:9" s="3" customFormat="1" outlineLevel="1">
      <c r="A1009" s="48" t="s">
        <v>1520</v>
      </c>
      <c r="B1009" s="456"/>
      <c r="C1009" s="456" t="s">
        <v>2512</v>
      </c>
      <c r="D1009" s="457" t="s">
        <v>1418</v>
      </c>
      <c r="E1009" s="23"/>
      <c r="F1009" s="454"/>
      <c r="G1009" s="455"/>
      <c r="H1009" s="455">
        <f t="shared" si="61"/>
        <v>0</v>
      </c>
      <c r="I1009" s="2"/>
    </row>
    <row r="1010" spans="1:9" s="3" customFormat="1" outlineLevel="1">
      <c r="A1010" s="48" t="s">
        <v>1520</v>
      </c>
      <c r="B1010" s="456"/>
      <c r="C1010" s="456" t="s">
        <v>2512</v>
      </c>
      <c r="D1010" s="457" t="s">
        <v>1179</v>
      </c>
      <c r="E1010" s="23" t="s">
        <v>40</v>
      </c>
      <c r="F1010" s="454">
        <v>1</v>
      </c>
      <c r="G1010" s="455"/>
      <c r="H1010" s="455">
        <f t="shared" si="61"/>
        <v>0</v>
      </c>
      <c r="I1010" s="2"/>
    </row>
    <row r="1011" spans="1:9" s="3" customFormat="1" ht="63.75" outlineLevel="1">
      <c r="A1011" s="48" t="s">
        <v>1520</v>
      </c>
      <c r="B1011" s="456"/>
      <c r="C1011" s="456"/>
      <c r="D1011" s="457" t="s">
        <v>1180</v>
      </c>
      <c r="E1011" s="23" t="s">
        <v>40</v>
      </c>
      <c r="F1011" s="454">
        <v>1</v>
      </c>
      <c r="G1011" s="455"/>
      <c r="H1011" s="455">
        <f t="shared" si="61"/>
        <v>0</v>
      </c>
      <c r="I1011" s="2"/>
    </row>
    <row r="1012" spans="1:9" s="3" customFormat="1" outlineLevel="1">
      <c r="A1012" s="48" t="s">
        <v>1520</v>
      </c>
      <c r="B1012" s="456"/>
      <c r="C1012" s="456"/>
      <c r="D1012" s="457"/>
      <c r="E1012" s="23"/>
      <c r="F1012" s="454"/>
      <c r="G1012" s="455"/>
      <c r="H1012" s="455">
        <f t="shared" si="61"/>
        <v>0</v>
      </c>
      <c r="I1012" s="2"/>
    </row>
    <row r="1013" spans="1:9" s="3" customFormat="1" ht="25.5" outlineLevel="1">
      <c r="A1013" s="48" t="s">
        <v>1520</v>
      </c>
      <c r="B1013" s="456" t="s">
        <v>1419</v>
      </c>
      <c r="C1013" s="456"/>
      <c r="D1013" s="457" t="s">
        <v>1420</v>
      </c>
      <c r="E1013" s="23"/>
      <c r="F1013" s="454"/>
      <c r="G1013" s="455"/>
      <c r="H1013" s="455">
        <f t="shared" si="61"/>
        <v>0</v>
      </c>
      <c r="I1013" s="2"/>
    </row>
    <row r="1014" spans="1:9" s="3" customFormat="1" outlineLevel="1">
      <c r="A1014" s="48" t="s">
        <v>1520</v>
      </c>
      <c r="B1014" s="456"/>
      <c r="C1014" s="456"/>
      <c r="D1014" s="457" t="s">
        <v>1421</v>
      </c>
      <c r="E1014" s="23" t="s">
        <v>40</v>
      </c>
      <c r="F1014" s="454">
        <v>1</v>
      </c>
      <c r="G1014" s="455"/>
      <c r="H1014" s="455">
        <f t="shared" si="61"/>
        <v>0</v>
      </c>
      <c r="I1014" s="2"/>
    </row>
    <row r="1015" spans="1:9" s="3" customFormat="1" outlineLevel="1">
      <c r="A1015" s="48" t="s">
        <v>1520</v>
      </c>
      <c r="B1015" s="456"/>
      <c r="C1015" s="456"/>
      <c r="D1015" s="457"/>
      <c r="E1015" s="23"/>
      <c r="F1015" s="454"/>
      <c r="G1015" s="455"/>
      <c r="H1015" s="455">
        <f t="shared" si="61"/>
        <v>0</v>
      </c>
      <c r="I1015" s="2"/>
    </row>
    <row r="1016" spans="1:9" s="3" customFormat="1" ht="76.5" outlineLevel="1">
      <c r="A1016" s="48" t="s">
        <v>1520</v>
      </c>
      <c r="B1016" s="456" t="s">
        <v>1422</v>
      </c>
      <c r="C1016" s="456" t="s">
        <v>2516</v>
      </c>
      <c r="D1016" s="457" t="s">
        <v>1423</v>
      </c>
      <c r="E1016" s="23"/>
      <c r="F1016" s="454"/>
      <c r="G1016" s="455"/>
      <c r="H1016" s="455">
        <f t="shared" si="61"/>
        <v>0</v>
      </c>
      <c r="I1016" s="2"/>
    </row>
    <row r="1017" spans="1:9" s="3" customFormat="1" ht="25.5" outlineLevel="1">
      <c r="A1017" s="48" t="s">
        <v>1520</v>
      </c>
      <c r="B1017" s="456"/>
      <c r="C1017" s="456" t="s">
        <v>2516</v>
      </c>
      <c r="D1017" s="457" t="s">
        <v>1424</v>
      </c>
      <c r="E1017" s="23"/>
      <c r="F1017" s="454"/>
      <c r="G1017" s="455"/>
      <c r="H1017" s="455">
        <f t="shared" si="61"/>
        <v>0</v>
      </c>
      <c r="I1017" s="2"/>
    </row>
    <row r="1018" spans="1:9" s="3" customFormat="1" outlineLevel="1">
      <c r="A1018" s="48" t="s">
        <v>1520</v>
      </c>
      <c r="B1018" s="456"/>
      <c r="C1018" s="456" t="s">
        <v>2516</v>
      </c>
      <c r="D1018" s="457" t="s">
        <v>1179</v>
      </c>
      <c r="E1018" s="23" t="s">
        <v>40</v>
      </c>
      <c r="F1018" s="454">
        <v>1</v>
      </c>
      <c r="G1018" s="455"/>
      <c r="H1018" s="455">
        <f t="shared" si="61"/>
        <v>0</v>
      </c>
      <c r="I1018" s="2"/>
    </row>
    <row r="1019" spans="1:9" s="3" customFormat="1" ht="63.75" outlineLevel="1">
      <c r="A1019" s="48" t="s">
        <v>1520</v>
      </c>
      <c r="B1019" s="456"/>
      <c r="C1019" s="456"/>
      <c r="D1019" s="457" t="s">
        <v>1180</v>
      </c>
      <c r="E1019" s="23" t="s">
        <v>40</v>
      </c>
      <c r="F1019" s="454">
        <v>1</v>
      </c>
      <c r="G1019" s="455"/>
      <c r="H1019" s="455">
        <f t="shared" si="61"/>
        <v>0</v>
      </c>
      <c r="I1019" s="2"/>
    </row>
    <row r="1020" spans="1:9" s="3" customFormat="1" outlineLevel="1">
      <c r="A1020" s="48" t="s">
        <v>1520</v>
      </c>
      <c r="B1020" s="456"/>
      <c r="C1020" s="456"/>
      <c r="D1020" s="457"/>
      <c r="E1020" s="23"/>
      <c r="F1020" s="454"/>
      <c r="G1020" s="455"/>
      <c r="H1020" s="455">
        <f t="shared" si="61"/>
        <v>0</v>
      </c>
      <c r="I1020" s="2"/>
    </row>
    <row r="1021" spans="1:9" s="3" customFormat="1" ht="25.5" outlineLevel="1">
      <c r="A1021" s="48" t="s">
        <v>1520</v>
      </c>
      <c r="B1021" s="456" t="s">
        <v>1425</v>
      </c>
      <c r="C1021" s="456"/>
      <c r="D1021" s="457" t="s">
        <v>1426</v>
      </c>
      <c r="E1021" s="23"/>
      <c r="F1021" s="454"/>
      <c r="G1021" s="455"/>
      <c r="H1021" s="455">
        <f t="shared" si="61"/>
        <v>0</v>
      </c>
      <c r="I1021" s="2"/>
    </row>
    <row r="1022" spans="1:9" s="3" customFormat="1" outlineLevel="1">
      <c r="A1022" s="48" t="s">
        <v>1520</v>
      </c>
      <c r="B1022" s="456"/>
      <c r="C1022" s="456"/>
      <c r="D1022" s="457" t="s">
        <v>1309</v>
      </c>
      <c r="E1022" s="23" t="s">
        <v>40</v>
      </c>
      <c r="F1022" s="454">
        <v>8</v>
      </c>
      <c r="G1022" s="455"/>
      <c r="H1022" s="455">
        <f t="shared" si="61"/>
        <v>0</v>
      </c>
      <c r="I1022" s="2"/>
    </row>
    <row r="1023" spans="1:9" s="3" customFormat="1" outlineLevel="1">
      <c r="A1023" s="48" t="s">
        <v>1520</v>
      </c>
      <c r="B1023" s="456"/>
      <c r="C1023" s="456"/>
      <c r="D1023" s="457"/>
      <c r="E1023" s="23"/>
      <c r="F1023" s="454"/>
      <c r="G1023" s="455"/>
      <c r="H1023" s="455">
        <f t="shared" ref="H1023:H1086" si="62">$F1023*G1023</f>
        <v>0</v>
      </c>
      <c r="I1023" s="2"/>
    </row>
    <row r="1024" spans="1:9" s="3" customFormat="1" ht="25.5" outlineLevel="1">
      <c r="A1024" s="48" t="s">
        <v>1520</v>
      </c>
      <c r="B1024" s="456" t="s">
        <v>1427</v>
      </c>
      <c r="C1024" s="456"/>
      <c r="D1024" s="457" t="s">
        <v>1428</v>
      </c>
      <c r="E1024" s="23"/>
      <c r="F1024" s="454"/>
      <c r="G1024" s="455"/>
      <c r="H1024" s="455">
        <f t="shared" si="62"/>
        <v>0</v>
      </c>
      <c r="I1024" s="2"/>
    </row>
    <row r="1025" spans="1:9" s="3" customFormat="1" outlineLevel="1">
      <c r="A1025" s="48" t="s">
        <v>1520</v>
      </c>
      <c r="B1025" s="456"/>
      <c r="C1025" s="456"/>
      <c r="D1025" s="457" t="s">
        <v>1309</v>
      </c>
      <c r="E1025" s="23" t="s">
        <v>40</v>
      </c>
      <c r="F1025" s="454">
        <v>6</v>
      </c>
      <c r="G1025" s="455"/>
      <c r="H1025" s="455">
        <f t="shared" si="62"/>
        <v>0</v>
      </c>
      <c r="I1025" s="2"/>
    </row>
    <row r="1026" spans="1:9" s="3" customFormat="1" outlineLevel="1">
      <c r="A1026" s="48" t="s">
        <v>1520</v>
      </c>
      <c r="B1026" s="456"/>
      <c r="C1026" s="456"/>
      <c r="D1026" s="457"/>
      <c r="E1026" s="23"/>
      <c r="F1026" s="454"/>
      <c r="G1026" s="455"/>
      <c r="H1026" s="455">
        <f t="shared" si="62"/>
        <v>0</v>
      </c>
      <c r="I1026" s="2"/>
    </row>
    <row r="1027" spans="1:9" s="3" customFormat="1" ht="51" outlineLevel="1">
      <c r="A1027" s="48" t="s">
        <v>1520</v>
      </c>
      <c r="B1027" s="456" t="s">
        <v>1429</v>
      </c>
      <c r="C1027" s="456"/>
      <c r="D1027" s="457" t="s">
        <v>1430</v>
      </c>
      <c r="E1027" s="23"/>
      <c r="F1027" s="454"/>
      <c r="G1027" s="455"/>
      <c r="H1027" s="455">
        <f t="shared" si="62"/>
        <v>0</v>
      </c>
      <c r="I1027" s="2"/>
    </row>
    <row r="1028" spans="1:9" s="3" customFormat="1" outlineLevel="1">
      <c r="A1028" s="48" t="s">
        <v>1520</v>
      </c>
      <c r="B1028" s="456"/>
      <c r="C1028" s="456"/>
      <c r="D1028" s="457" t="s">
        <v>1431</v>
      </c>
      <c r="E1028" s="23" t="s">
        <v>40</v>
      </c>
      <c r="F1028" s="454">
        <v>1</v>
      </c>
      <c r="G1028" s="455"/>
      <c r="H1028" s="455">
        <f t="shared" si="62"/>
        <v>0</v>
      </c>
      <c r="I1028" s="2"/>
    </row>
    <row r="1029" spans="1:9" s="3" customFormat="1" outlineLevel="1">
      <c r="A1029" s="48" t="s">
        <v>1520</v>
      </c>
      <c r="B1029" s="456"/>
      <c r="C1029" s="456"/>
      <c r="D1029" s="457"/>
      <c r="E1029" s="23"/>
      <c r="F1029" s="454"/>
      <c r="G1029" s="455"/>
      <c r="H1029" s="455">
        <f t="shared" si="62"/>
        <v>0</v>
      </c>
      <c r="I1029" s="2"/>
    </row>
    <row r="1030" spans="1:9" s="3" customFormat="1" ht="38.25" outlineLevel="1">
      <c r="A1030" s="48" t="s">
        <v>1520</v>
      </c>
      <c r="B1030" s="456" t="s">
        <v>1432</v>
      </c>
      <c r="C1030" s="456"/>
      <c r="D1030" s="457" t="s">
        <v>1433</v>
      </c>
      <c r="E1030" s="23"/>
      <c r="F1030" s="454"/>
      <c r="G1030" s="455"/>
      <c r="H1030" s="455">
        <f t="shared" si="62"/>
        <v>0</v>
      </c>
      <c r="I1030" s="2"/>
    </row>
    <row r="1031" spans="1:9" s="3" customFormat="1" outlineLevel="1">
      <c r="A1031" s="48" t="s">
        <v>1520</v>
      </c>
      <c r="B1031" s="456"/>
      <c r="C1031" s="456"/>
      <c r="D1031" s="457" t="s">
        <v>1434</v>
      </c>
      <c r="E1031" s="23" t="s">
        <v>40</v>
      </c>
      <c r="F1031" s="454">
        <v>44</v>
      </c>
      <c r="G1031" s="455"/>
      <c r="H1031" s="455">
        <f t="shared" si="62"/>
        <v>0</v>
      </c>
      <c r="I1031" s="2"/>
    </row>
    <row r="1032" spans="1:9" s="3" customFormat="1" outlineLevel="1">
      <c r="A1032" s="48" t="s">
        <v>1520</v>
      </c>
      <c r="B1032" s="456"/>
      <c r="C1032" s="456"/>
      <c r="D1032" s="457" t="s">
        <v>1306</v>
      </c>
      <c r="E1032" s="23" t="s">
        <v>40</v>
      </c>
      <c r="F1032" s="454">
        <v>5</v>
      </c>
      <c r="G1032" s="455"/>
      <c r="H1032" s="455">
        <f t="shared" si="62"/>
        <v>0</v>
      </c>
      <c r="I1032" s="2"/>
    </row>
    <row r="1033" spans="1:9" s="3" customFormat="1" outlineLevel="1">
      <c r="A1033" s="48" t="s">
        <v>1520</v>
      </c>
      <c r="B1033" s="456"/>
      <c r="C1033" s="456"/>
      <c r="D1033" s="457" t="s">
        <v>1435</v>
      </c>
      <c r="E1033" s="23" t="s">
        <v>40</v>
      </c>
      <c r="F1033" s="454">
        <v>4</v>
      </c>
      <c r="G1033" s="455"/>
      <c r="H1033" s="455">
        <f t="shared" si="62"/>
        <v>0</v>
      </c>
      <c r="I1033" s="2"/>
    </row>
    <row r="1034" spans="1:9" s="3" customFormat="1" outlineLevel="1">
      <c r="A1034" s="48" t="s">
        <v>1520</v>
      </c>
      <c r="B1034" s="456"/>
      <c r="C1034" s="456"/>
      <c r="D1034" s="457" t="s">
        <v>1436</v>
      </c>
      <c r="E1034" s="23" t="s">
        <v>40</v>
      </c>
      <c r="F1034" s="454">
        <v>6</v>
      </c>
      <c r="G1034" s="455"/>
      <c r="H1034" s="455">
        <f t="shared" si="62"/>
        <v>0</v>
      </c>
      <c r="I1034" s="2"/>
    </row>
    <row r="1035" spans="1:9" s="3" customFormat="1" outlineLevel="1">
      <c r="A1035" s="48" t="s">
        <v>1520</v>
      </c>
      <c r="B1035" s="456"/>
      <c r="C1035" s="456"/>
      <c r="D1035" s="457" t="s">
        <v>1437</v>
      </c>
      <c r="E1035" s="23" t="s">
        <v>40</v>
      </c>
      <c r="F1035" s="454">
        <v>4</v>
      </c>
      <c r="G1035" s="455"/>
      <c r="H1035" s="455">
        <f t="shared" si="62"/>
        <v>0</v>
      </c>
      <c r="I1035" s="2"/>
    </row>
    <row r="1036" spans="1:9" s="3" customFormat="1" outlineLevel="1">
      <c r="A1036" s="48" t="s">
        <v>1520</v>
      </c>
      <c r="B1036" s="456"/>
      <c r="C1036" s="456"/>
      <c r="D1036" s="457"/>
      <c r="E1036" s="23"/>
      <c r="F1036" s="454"/>
      <c r="G1036" s="455"/>
      <c r="H1036" s="455">
        <f t="shared" si="62"/>
        <v>0</v>
      </c>
      <c r="I1036" s="2"/>
    </row>
    <row r="1037" spans="1:9" s="3" customFormat="1" ht="38.25" outlineLevel="1">
      <c r="A1037" s="48" t="s">
        <v>1520</v>
      </c>
      <c r="B1037" s="456" t="s">
        <v>1438</v>
      </c>
      <c r="C1037" s="456"/>
      <c r="D1037" s="457" t="s">
        <v>1439</v>
      </c>
      <c r="E1037" s="23"/>
      <c r="F1037" s="454"/>
      <c r="G1037" s="455"/>
      <c r="H1037" s="455">
        <f t="shared" si="62"/>
        <v>0</v>
      </c>
      <c r="I1037" s="2"/>
    </row>
    <row r="1038" spans="1:9" s="3" customFormat="1" outlineLevel="1">
      <c r="A1038" s="48" t="s">
        <v>1520</v>
      </c>
      <c r="B1038" s="456"/>
      <c r="C1038" s="456"/>
      <c r="D1038" s="457" t="s">
        <v>1440</v>
      </c>
      <c r="E1038" s="23" t="s">
        <v>40</v>
      </c>
      <c r="F1038" s="454">
        <v>4</v>
      </c>
      <c r="G1038" s="455"/>
      <c r="H1038" s="455">
        <f t="shared" si="62"/>
        <v>0</v>
      </c>
      <c r="I1038" s="2"/>
    </row>
    <row r="1039" spans="1:9" s="3" customFormat="1" outlineLevel="1">
      <c r="A1039" s="48" t="s">
        <v>1520</v>
      </c>
      <c r="B1039" s="456"/>
      <c r="C1039" s="456"/>
      <c r="D1039" s="457" t="s">
        <v>1441</v>
      </c>
      <c r="E1039" s="23" t="s">
        <v>40</v>
      </c>
      <c r="F1039" s="454">
        <v>2</v>
      </c>
      <c r="G1039" s="455"/>
      <c r="H1039" s="455">
        <f t="shared" si="62"/>
        <v>0</v>
      </c>
      <c r="I1039" s="2"/>
    </row>
    <row r="1040" spans="1:9" s="3" customFormat="1" outlineLevel="1">
      <c r="A1040" s="48" t="s">
        <v>1520</v>
      </c>
      <c r="B1040" s="456"/>
      <c r="C1040" s="456"/>
      <c r="D1040" s="457" t="s">
        <v>1442</v>
      </c>
      <c r="E1040" s="23" t="s">
        <v>40</v>
      </c>
      <c r="F1040" s="454">
        <v>2</v>
      </c>
      <c r="G1040" s="455"/>
      <c r="H1040" s="455">
        <f t="shared" si="62"/>
        <v>0</v>
      </c>
      <c r="I1040" s="2"/>
    </row>
    <row r="1041" spans="1:9" s="3" customFormat="1" outlineLevel="1">
      <c r="A1041" s="48" t="s">
        <v>1520</v>
      </c>
      <c r="B1041" s="456"/>
      <c r="C1041" s="456"/>
      <c r="D1041" s="457" t="s">
        <v>1443</v>
      </c>
      <c r="E1041" s="23" t="s">
        <v>40</v>
      </c>
      <c r="F1041" s="454">
        <v>1</v>
      </c>
      <c r="G1041" s="455"/>
      <c r="H1041" s="455">
        <f t="shared" si="62"/>
        <v>0</v>
      </c>
      <c r="I1041" s="2"/>
    </row>
    <row r="1042" spans="1:9" s="3" customFormat="1" outlineLevel="1">
      <c r="A1042" s="48" t="s">
        <v>1520</v>
      </c>
      <c r="B1042" s="456"/>
      <c r="C1042" s="456"/>
      <c r="D1042" s="457"/>
      <c r="E1042" s="23"/>
      <c r="F1042" s="454"/>
      <c r="G1042" s="455"/>
      <c r="H1042" s="455">
        <f t="shared" si="62"/>
        <v>0</v>
      </c>
      <c r="I1042" s="2"/>
    </row>
    <row r="1043" spans="1:9" s="3" customFormat="1" ht="25.5" outlineLevel="1">
      <c r="A1043" s="48" t="s">
        <v>1520</v>
      </c>
      <c r="B1043" s="456" t="s">
        <v>1444</v>
      </c>
      <c r="C1043" s="456"/>
      <c r="D1043" s="457" t="s">
        <v>1302</v>
      </c>
      <c r="E1043" s="23"/>
      <c r="F1043" s="454"/>
      <c r="G1043" s="455"/>
      <c r="H1043" s="455">
        <f t="shared" si="62"/>
        <v>0</v>
      </c>
      <c r="I1043" s="2"/>
    </row>
    <row r="1044" spans="1:9" s="3" customFormat="1" outlineLevel="1">
      <c r="A1044" s="48" t="s">
        <v>1520</v>
      </c>
      <c r="B1044" s="456"/>
      <c r="C1044" s="456"/>
      <c r="D1044" s="457" t="s">
        <v>1445</v>
      </c>
      <c r="E1044" s="23" t="s">
        <v>40</v>
      </c>
      <c r="F1044" s="454">
        <v>4</v>
      </c>
      <c r="G1044" s="455"/>
      <c r="H1044" s="455">
        <f t="shared" si="62"/>
        <v>0</v>
      </c>
      <c r="I1044" s="2"/>
    </row>
    <row r="1045" spans="1:9" s="3" customFormat="1" outlineLevel="1">
      <c r="A1045" s="48" t="s">
        <v>1520</v>
      </c>
      <c r="B1045" s="456"/>
      <c r="C1045" s="456"/>
      <c r="D1045" s="457" t="s">
        <v>1446</v>
      </c>
      <c r="E1045" s="23" t="s">
        <v>40</v>
      </c>
      <c r="F1045" s="454">
        <v>2</v>
      </c>
      <c r="G1045" s="455"/>
      <c r="H1045" s="455">
        <f t="shared" si="62"/>
        <v>0</v>
      </c>
      <c r="I1045" s="2"/>
    </row>
    <row r="1046" spans="1:9" s="3" customFormat="1" outlineLevel="1">
      <c r="A1046" s="48" t="s">
        <v>1520</v>
      </c>
      <c r="B1046" s="456"/>
      <c r="C1046" s="456"/>
      <c r="D1046" s="457" t="s">
        <v>1447</v>
      </c>
      <c r="E1046" s="23" t="s">
        <v>40</v>
      </c>
      <c r="F1046" s="454">
        <v>1</v>
      </c>
      <c r="G1046" s="455"/>
      <c r="H1046" s="455">
        <f t="shared" si="62"/>
        <v>0</v>
      </c>
      <c r="I1046" s="2"/>
    </row>
    <row r="1047" spans="1:9" s="3" customFormat="1" outlineLevel="1">
      <c r="A1047" s="48" t="s">
        <v>1520</v>
      </c>
      <c r="B1047" s="456"/>
      <c r="C1047" s="456"/>
      <c r="D1047" s="457" t="s">
        <v>1448</v>
      </c>
      <c r="E1047" s="23" t="s">
        <v>40</v>
      </c>
      <c r="F1047" s="454">
        <v>2</v>
      </c>
      <c r="G1047" s="455"/>
      <c r="H1047" s="455">
        <f t="shared" si="62"/>
        <v>0</v>
      </c>
      <c r="I1047" s="2"/>
    </row>
    <row r="1048" spans="1:9" s="3" customFormat="1" outlineLevel="1">
      <c r="A1048" s="48" t="s">
        <v>1520</v>
      </c>
      <c r="B1048" s="456"/>
      <c r="C1048" s="456"/>
      <c r="D1048" s="457"/>
      <c r="E1048" s="23"/>
      <c r="F1048" s="454"/>
      <c r="G1048" s="455"/>
      <c r="H1048" s="455">
        <f t="shared" si="62"/>
        <v>0</v>
      </c>
      <c r="I1048" s="2"/>
    </row>
    <row r="1049" spans="1:9" s="3" customFormat="1" ht="63.75" outlineLevel="1">
      <c r="A1049" s="48" t="s">
        <v>1520</v>
      </c>
      <c r="B1049" s="456" t="s">
        <v>1449</v>
      </c>
      <c r="C1049" s="456"/>
      <c r="D1049" s="457" t="s">
        <v>1332</v>
      </c>
      <c r="E1049" s="23"/>
      <c r="F1049" s="454"/>
      <c r="G1049" s="455"/>
      <c r="H1049" s="455">
        <f t="shared" si="62"/>
        <v>0</v>
      </c>
      <c r="I1049" s="2"/>
    </row>
    <row r="1050" spans="1:9" s="3" customFormat="1" outlineLevel="1">
      <c r="A1050" s="48" t="s">
        <v>1520</v>
      </c>
      <c r="B1050" s="456"/>
      <c r="C1050" s="456"/>
      <c r="D1050" s="457" t="s">
        <v>1450</v>
      </c>
      <c r="E1050" s="23" t="s">
        <v>875</v>
      </c>
      <c r="F1050" s="454">
        <v>12</v>
      </c>
      <c r="G1050" s="455"/>
      <c r="H1050" s="455">
        <f t="shared" si="62"/>
        <v>0</v>
      </c>
      <c r="I1050" s="2"/>
    </row>
    <row r="1051" spans="1:9" s="3" customFormat="1" outlineLevel="1">
      <c r="A1051" s="48" t="s">
        <v>1520</v>
      </c>
      <c r="B1051" s="456"/>
      <c r="C1051" s="456"/>
      <c r="D1051" s="457" t="s">
        <v>1333</v>
      </c>
      <c r="E1051" s="23" t="s">
        <v>875</v>
      </c>
      <c r="F1051" s="454">
        <v>9</v>
      </c>
      <c r="G1051" s="455"/>
      <c r="H1051" s="455">
        <f t="shared" si="62"/>
        <v>0</v>
      </c>
      <c r="I1051" s="2"/>
    </row>
    <row r="1052" spans="1:9" s="3" customFormat="1" outlineLevel="1">
      <c r="A1052" s="48" t="s">
        <v>1520</v>
      </c>
      <c r="B1052" s="456"/>
      <c r="C1052" s="456"/>
      <c r="D1052" s="457" t="s">
        <v>1451</v>
      </c>
      <c r="E1052" s="23" t="s">
        <v>875</v>
      </c>
      <c r="F1052" s="454">
        <v>30</v>
      </c>
      <c r="G1052" s="455"/>
      <c r="H1052" s="455">
        <f t="shared" si="62"/>
        <v>0</v>
      </c>
      <c r="I1052" s="2"/>
    </row>
    <row r="1053" spans="1:9" s="3" customFormat="1" outlineLevel="1">
      <c r="A1053" s="48" t="s">
        <v>1520</v>
      </c>
      <c r="B1053" s="456"/>
      <c r="C1053" s="456"/>
      <c r="D1053" s="457" t="s">
        <v>1452</v>
      </c>
      <c r="E1053" s="23" t="s">
        <v>875</v>
      </c>
      <c r="F1053" s="454">
        <v>20</v>
      </c>
      <c r="G1053" s="455"/>
      <c r="H1053" s="455">
        <f t="shared" si="62"/>
        <v>0</v>
      </c>
      <c r="I1053" s="2"/>
    </row>
    <row r="1054" spans="1:9" s="3" customFormat="1" outlineLevel="1">
      <c r="A1054" s="48" t="s">
        <v>1520</v>
      </c>
      <c r="B1054" s="456"/>
      <c r="C1054" s="456"/>
      <c r="D1054" s="457" t="s">
        <v>1453</v>
      </c>
      <c r="E1054" s="23" t="s">
        <v>875</v>
      </c>
      <c r="F1054" s="454">
        <v>50</v>
      </c>
      <c r="G1054" s="455"/>
      <c r="H1054" s="455">
        <f t="shared" si="62"/>
        <v>0</v>
      </c>
      <c r="I1054" s="2"/>
    </row>
    <row r="1055" spans="1:9" s="3" customFormat="1" outlineLevel="1">
      <c r="A1055" s="48" t="s">
        <v>1520</v>
      </c>
      <c r="B1055" s="456"/>
      <c r="C1055" s="456"/>
      <c r="D1055" s="457"/>
      <c r="E1055" s="23"/>
      <c r="F1055" s="454"/>
      <c r="G1055" s="455"/>
      <c r="H1055" s="455">
        <f t="shared" si="62"/>
        <v>0</v>
      </c>
      <c r="I1055" s="2"/>
    </row>
    <row r="1056" spans="1:9" s="3" customFormat="1" ht="51" outlineLevel="1">
      <c r="A1056" s="48" t="s">
        <v>1520</v>
      </c>
      <c r="B1056" s="456" t="s">
        <v>1454</v>
      </c>
      <c r="C1056" s="456"/>
      <c r="D1056" s="457" t="s">
        <v>1455</v>
      </c>
      <c r="E1056" s="23" t="s">
        <v>811</v>
      </c>
      <c r="F1056" s="454">
        <v>121</v>
      </c>
      <c r="G1056" s="455"/>
      <c r="H1056" s="455">
        <f t="shared" si="62"/>
        <v>0</v>
      </c>
      <c r="I1056" s="2"/>
    </row>
    <row r="1057" spans="1:9" s="3" customFormat="1" outlineLevel="1">
      <c r="A1057" s="48" t="s">
        <v>1520</v>
      </c>
      <c r="B1057" s="456"/>
      <c r="C1057" s="456"/>
      <c r="D1057" s="457"/>
      <c r="E1057" s="23"/>
      <c r="F1057" s="454"/>
      <c r="G1057" s="455"/>
      <c r="H1057" s="455">
        <f t="shared" si="62"/>
        <v>0</v>
      </c>
      <c r="I1057" s="2"/>
    </row>
    <row r="1058" spans="1:9" s="3" customFormat="1" ht="38.25" outlineLevel="1">
      <c r="A1058" s="48" t="s">
        <v>1520</v>
      </c>
      <c r="B1058" s="456" t="s">
        <v>1456</v>
      </c>
      <c r="C1058" s="456"/>
      <c r="D1058" s="457" t="s">
        <v>1457</v>
      </c>
      <c r="E1058" s="23"/>
      <c r="F1058" s="454"/>
      <c r="G1058" s="455"/>
      <c r="H1058" s="455">
        <f t="shared" si="62"/>
        <v>0</v>
      </c>
      <c r="I1058" s="2"/>
    </row>
    <row r="1059" spans="1:9" s="3" customFormat="1" outlineLevel="1">
      <c r="A1059" s="48" t="s">
        <v>1520</v>
      </c>
      <c r="B1059" s="456"/>
      <c r="C1059" s="456"/>
      <c r="D1059" s="457" t="s">
        <v>1320</v>
      </c>
      <c r="E1059" s="23"/>
      <c r="F1059" s="454"/>
      <c r="G1059" s="455"/>
      <c r="H1059" s="455">
        <f t="shared" si="62"/>
        <v>0</v>
      </c>
      <c r="I1059" s="2"/>
    </row>
    <row r="1060" spans="1:9" s="3" customFormat="1" outlineLevel="1">
      <c r="A1060" s="48" t="s">
        <v>1520</v>
      </c>
      <c r="B1060" s="456"/>
      <c r="C1060" s="456"/>
      <c r="D1060" s="457" t="s">
        <v>1458</v>
      </c>
      <c r="E1060" s="23"/>
      <c r="F1060" s="454"/>
      <c r="G1060" s="455"/>
      <c r="H1060" s="455">
        <f t="shared" si="62"/>
        <v>0</v>
      </c>
      <c r="I1060" s="2"/>
    </row>
    <row r="1061" spans="1:9" s="3" customFormat="1" outlineLevel="1">
      <c r="A1061" s="48" t="s">
        <v>1520</v>
      </c>
      <c r="B1061" s="456"/>
      <c r="C1061" s="456"/>
      <c r="D1061" s="457" t="s">
        <v>1459</v>
      </c>
      <c r="E1061" s="23"/>
      <c r="F1061" s="454"/>
      <c r="G1061" s="455"/>
      <c r="H1061" s="455">
        <f t="shared" si="62"/>
        <v>0</v>
      </c>
      <c r="I1061" s="2"/>
    </row>
    <row r="1062" spans="1:9" s="3" customFormat="1" outlineLevel="1">
      <c r="A1062" s="48" t="s">
        <v>1520</v>
      </c>
      <c r="B1062" s="456"/>
      <c r="C1062" s="456"/>
      <c r="D1062" s="457" t="s">
        <v>1460</v>
      </c>
      <c r="E1062" s="23"/>
      <c r="F1062" s="454"/>
      <c r="G1062" s="455"/>
      <c r="H1062" s="455">
        <f t="shared" si="62"/>
        <v>0</v>
      </c>
      <c r="I1062" s="2"/>
    </row>
    <row r="1063" spans="1:9" s="3" customFormat="1" outlineLevel="1">
      <c r="A1063" s="48" t="s">
        <v>1520</v>
      </c>
      <c r="B1063" s="456"/>
      <c r="C1063" s="456"/>
      <c r="D1063" s="457" t="s">
        <v>1461</v>
      </c>
      <c r="E1063" s="23"/>
      <c r="F1063" s="454"/>
      <c r="G1063" s="455"/>
      <c r="H1063" s="455">
        <f t="shared" si="62"/>
        <v>0</v>
      </c>
      <c r="I1063" s="2"/>
    </row>
    <row r="1064" spans="1:9" s="3" customFormat="1" outlineLevel="1">
      <c r="A1064" s="48" t="s">
        <v>1520</v>
      </c>
      <c r="B1064" s="456"/>
      <c r="C1064" s="456"/>
      <c r="D1064" s="457" t="s">
        <v>1462</v>
      </c>
      <c r="E1064" s="23" t="s">
        <v>811</v>
      </c>
      <c r="F1064" s="454">
        <v>20</v>
      </c>
      <c r="G1064" s="455"/>
      <c r="H1064" s="455">
        <f t="shared" si="62"/>
        <v>0</v>
      </c>
      <c r="I1064" s="2"/>
    </row>
    <row r="1065" spans="1:9" s="3" customFormat="1" outlineLevel="1">
      <c r="A1065" s="48" t="s">
        <v>1520</v>
      </c>
      <c r="B1065" s="456"/>
      <c r="C1065" s="456"/>
      <c r="D1065" s="457" t="s">
        <v>1463</v>
      </c>
      <c r="E1065" s="23" t="s">
        <v>811</v>
      </c>
      <c r="F1065" s="454">
        <v>50</v>
      </c>
      <c r="G1065" s="455"/>
      <c r="H1065" s="455">
        <f t="shared" si="62"/>
        <v>0</v>
      </c>
      <c r="I1065" s="2"/>
    </row>
    <row r="1066" spans="1:9" s="3" customFormat="1" outlineLevel="1">
      <c r="A1066" s="48" t="s">
        <v>1520</v>
      </c>
      <c r="B1066" s="456"/>
      <c r="C1066" s="456"/>
      <c r="D1066" s="457"/>
      <c r="E1066" s="23"/>
      <c r="F1066" s="454"/>
      <c r="G1066" s="455"/>
      <c r="H1066" s="455">
        <f t="shared" si="62"/>
        <v>0</v>
      </c>
      <c r="I1066" s="2"/>
    </row>
    <row r="1067" spans="1:9" s="3" customFormat="1" ht="51" outlineLevel="1">
      <c r="A1067" s="48" t="s">
        <v>1520</v>
      </c>
      <c r="B1067" s="456" t="s">
        <v>1464</v>
      </c>
      <c r="C1067" s="456"/>
      <c r="D1067" s="457" t="s">
        <v>1465</v>
      </c>
      <c r="E1067" s="23"/>
      <c r="F1067" s="454"/>
      <c r="G1067" s="455"/>
      <c r="H1067" s="455">
        <f t="shared" si="62"/>
        <v>0</v>
      </c>
      <c r="I1067" s="2"/>
    </row>
    <row r="1068" spans="1:9" s="3" customFormat="1" ht="25.5" outlineLevel="1">
      <c r="A1068" s="48" t="s">
        <v>1520</v>
      </c>
      <c r="B1068" s="456"/>
      <c r="C1068" s="456"/>
      <c r="D1068" s="457" t="s">
        <v>1466</v>
      </c>
      <c r="E1068" s="23" t="s">
        <v>22</v>
      </c>
      <c r="F1068" s="454">
        <v>170</v>
      </c>
      <c r="G1068" s="455"/>
      <c r="H1068" s="455">
        <f t="shared" si="62"/>
        <v>0</v>
      </c>
      <c r="I1068" s="2"/>
    </row>
    <row r="1069" spans="1:9" s="3" customFormat="1" outlineLevel="1">
      <c r="A1069" s="48" t="s">
        <v>1520</v>
      </c>
      <c r="B1069" s="456"/>
      <c r="C1069" s="456"/>
      <c r="D1069" s="457"/>
      <c r="E1069" s="23"/>
      <c r="F1069" s="454"/>
      <c r="G1069" s="455"/>
      <c r="H1069" s="455">
        <f t="shared" si="62"/>
        <v>0</v>
      </c>
      <c r="I1069" s="2"/>
    </row>
    <row r="1070" spans="1:9" s="3" customFormat="1" ht="89.25" outlineLevel="1">
      <c r="A1070" s="48" t="s">
        <v>1520</v>
      </c>
      <c r="B1070" s="456" t="s">
        <v>1467</v>
      </c>
      <c r="C1070" s="456"/>
      <c r="D1070" s="457" t="s">
        <v>1468</v>
      </c>
      <c r="E1070" s="23"/>
      <c r="F1070" s="454"/>
      <c r="G1070" s="455"/>
      <c r="H1070" s="455">
        <f t="shared" si="62"/>
        <v>0</v>
      </c>
      <c r="I1070" s="2"/>
    </row>
    <row r="1071" spans="1:9" s="3" customFormat="1" outlineLevel="1">
      <c r="A1071" s="48" t="s">
        <v>1520</v>
      </c>
      <c r="B1071" s="456"/>
      <c r="C1071" s="456"/>
      <c r="D1071" s="457" t="s">
        <v>1469</v>
      </c>
      <c r="E1071" s="23" t="s">
        <v>40</v>
      </c>
      <c r="F1071" s="454">
        <v>3</v>
      </c>
      <c r="G1071" s="455"/>
      <c r="H1071" s="455">
        <f t="shared" si="62"/>
        <v>0</v>
      </c>
      <c r="I1071" s="2"/>
    </row>
    <row r="1072" spans="1:9" s="3" customFormat="1" outlineLevel="1">
      <c r="A1072" s="48" t="s">
        <v>1520</v>
      </c>
      <c r="B1072" s="456"/>
      <c r="C1072" s="456"/>
      <c r="D1072" s="457"/>
      <c r="E1072" s="23"/>
      <c r="F1072" s="454"/>
      <c r="G1072" s="455"/>
      <c r="H1072" s="455">
        <f t="shared" si="62"/>
        <v>0</v>
      </c>
      <c r="I1072" s="2"/>
    </row>
    <row r="1073" spans="1:9" s="3" customFormat="1" outlineLevel="1">
      <c r="A1073" s="48" t="s">
        <v>1520</v>
      </c>
      <c r="B1073" s="452" t="s">
        <v>1470</v>
      </c>
      <c r="C1073" s="452"/>
      <c r="D1073" s="458" t="s">
        <v>1471</v>
      </c>
      <c r="E1073" s="23"/>
      <c r="F1073" s="454"/>
      <c r="G1073" s="455"/>
      <c r="H1073" s="455">
        <f t="shared" si="62"/>
        <v>0</v>
      </c>
      <c r="I1073" s="2"/>
    </row>
    <row r="1074" spans="1:9" s="3" customFormat="1" outlineLevel="1">
      <c r="A1074" s="48" t="s">
        <v>1520</v>
      </c>
      <c r="B1074" s="456"/>
      <c r="C1074" s="456"/>
      <c r="D1074" s="457"/>
      <c r="E1074" s="23"/>
      <c r="F1074" s="454"/>
      <c r="G1074" s="455"/>
      <c r="H1074" s="455">
        <f t="shared" si="62"/>
        <v>0</v>
      </c>
      <c r="I1074" s="2"/>
    </row>
    <row r="1075" spans="1:9" s="3" customFormat="1" ht="89.25" outlineLevel="1">
      <c r="A1075" s="48" t="s">
        <v>1520</v>
      </c>
      <c r="B1075" s="456" t="s">
        <v>1472</v>
      </c>
      <c r="C1075" s="456" t="s">
        <v>2517</v>
      </c>
      <c r="D1075" s="457" t="s">
        <v>1473</v>
      </c>
      <c r="E1075" s="23"/>
      <c r="F1075" s="454"/>
      <c r="G1075" s="455"/>
      <c r="H1075" s="455">
        <f t="shared" si="62"/>
        <v>0</v>
      </c>
      <c r="I1075" s="2"/>
    </row>
    <row r="1076" spans="1:9" s="3" customFormat="1" ht="25.5" outlineLevel="1">
      <c r="A1076" s="48" t="s">
        <v>1520</v>
      </c>
      <c r="B1076" s="456"/>
      <c r="C1076" s="456" t="s">
        <v>2517</v>
      </c>
      <c r="D1076" s="457" t="s">
        <v>1474</v>
      </c>
      <c r="E1076" s="23"/>
      <c r="F1076" s="454"/>
      <c r="G1076" s="455"/>
      <c r="H1076" s="455">
        <f t="shared" si="62"/>
        <v>0</v>
      </c>
      <c r="I1076" s="2"/>
    </row>
    <row r="1077" spans="1:9" s="3" customFormat="1" outlineLevel="1">
      <c r="A1077" s="48" t="s">
        <v>1520</v>
      </c>
      <c r="B1077" s="456"/>
      <c r="C1077" s="456" t="s">
        <v>2517</v>
      </c>
      <c r="D1077" s="457" t="s">
        <v>1179</v>
      </c>
      <c r="E1077" s="23" t="s">
        <v>40</v>
      </c>
      <c r="F1077" s="454">
        <v>4</v>
      </c>
      <c r="G1077" s="455"/>
      <c r="H1077" s="455">
        <f t="shared" si="62"/>
        <v>0</v>
      </c>
      <c r="I1077" s="2"/>
    </row>
    <row r="1078" spans="1:9" s="3" customFormat="1" ht="63.75" outlineLevel="1">
      <c r="A1078" s="48" t="s">
        <v>1520</v>
      </c>
      <c r="B1078" s="456"/>
      <c r="C1078" s="456"/>
      <c r="D1078" s="457" t="s">
        <v>1180</v>
      </c>
      <c r="E1078" s="23" t="s">
        <v>40</v>
      </c>
      <c r="F1078" s="454">
        <v>4</v>
      </c>
      <c r="G1078" s="455"/>
      <c r="H1078" s="455">
        <f t="shared" si="62"/>
        <v>0</v>
      </c>
      <c r="I1078" s="2"/>
    </row>
    <row r="1079" spans="1:9" s="3" customFormat="1" outlineLevel="1">
      <c r="A1079" s="48" t="s">
        <v>1520</v>
      </c>
      <c r="B1079" s="456"/>
      <c r="C1079" s="456"/>
      <c r="D1079" s="457"/>
      <c r="E1079" s="23"/>
      <c r="F1079" s="454"/>
      <c r="G1079" s="455"/>
      <c r="H1079" s="455">
        <f t="shared" si="62"/>
        <v>0</v>
      </c>
      <c r="I1079" s="2"/>
    </row>
    <row r="1080" spans="1:9" s="3" customFormat="1" ht="89.25" outlineLevel="1">
      <c r="A1080" s="48" t="s">
        <v>1520</v>
      </c>
      <c r="B1080" s="456" t="s">
        <v>1475</v>
      </c>
      <c r="C1080" s="456" t="s">
        <v>2517</v>
      </c>
      <c r="D1080" s="457" t="s">
        <v>1476</v>
      </c>
      <c r="E1080" s="23"/>
      <c r="F1080" s="454"/>
      <c r="G1080" s="455"/>
      <c r="H1080" s="455">
        <f t="shared" si="62"/>
        <v>0</v>
      </c>
      <c r="I1080" s="2"/>
    </row>
    <row r="1081" spans="1:9" s="3" customFormat="1" outlineLevel="1">
      <c r="A1081" s="48" t="s">
        <v>1520</v>
      </c>
      <c r="B1081" s="456"/>
      <c r="C1081" s="456" t="s">
        <v>2517</v>
      </c>
      <c r="D1081" s="457" t="s">
        <v>1477</v>
      </c>
      <c r="E1081" s="23"/>
      <c r="F1081" s="454"/>
      <c r="G1081" s="455"/>
      <c r="H1081" s="455">
        <f t="shared" si="62"/>
        <v>0</v>
      </c>
      <c r="I1081" s="2"/>
    </row>
    <row r="1082" spans="1:9" s="3" customFormat="1" outlineLevel="1">
      <c r="A1082" s="48" t="s">
        <v>1520</v>
      </c>
      <c r="B1082" s="456"/>
      <c r="C1082" s="456" t="s">
        <v>2517</v>
      </c>
      <c r="D1082" s="457" t="s">
        <v>1179</v>
      </c>
      <c r="E1082" s="23" t="s">
        <v>40</v>
      </c>
      <c r="F1082" s="454">
        <v>1</v>
      </c>
      <c r="G1082" s="455"/>
      <c r="H1082" s="455">
        <f t="shared" si="62"/>
        <v>0</v>
      </c>
      <c r="I1082" s="2"/>
    </row>
    <row r="1083" spans="1:9" s="3" customFormat="1" ht="63.75" outlineLevel="1">
      <c r="A1083" s="48" t="s">
        <v>1520</v>
      </c>
      <c r="B1083" s="456"/>
      <c r="C1083" s="456"/>
      <c r="D1083" s="457" t="s">
        <v>1180</v>
      </c>
      <c r="E1083" s="23" t="s">
        <v>40</v>
      </c>
      <c r="F1083" s="454">
        <v>1</v>
      </c>
      <c r="G1083" s="455"/>
      <c r="H1083" s="455">
        <f t="shared" si="62"/>
        <v>0</v>
      </c>
      <c r="I1083" s="2"/>
    </row>
    <row r="1084" spans="1:9" s="3" customFormat="1" outlineLevel="1">
      <c r="A1084" s="48" t="s">
        <v>1520</v>
      </c>
      <c r="B1084" s="456"/>
      <c r="C1084" s="456"/>
      <c r="D1084" s="457"/>
      <c r="E1084" s="23"/>
      <c r="F1084" s="454"/>
      <c r="G1084" s="455"/>
      <c r="H1084" s="455">
        <f t="shared" si="62"/>
        <v>0</v>
      </c>
      <c r="I1084" s="2"/>
    </row>
    <row r="1085" spans="1:9" s="3" customFormat="1" ht="38.25" outlineLevel="1">
      <c r="A1085" s="48" t="s">
        <v>1520</v>
      </c>
      <c r="B1085" s="456" t="s">
        <v>1478</v>
      </c>
      <c r="C1085" s="456"/>
      <c r="D1085" s="457" t="s">
        <v>1479</v>
      </c>
      <c r="E1085" s="23"/>
      <c r="F1085" s="454"/>
      <c r="G1085" s="455"/>
      <c r="H1085" s="455">
        <f t="shared" si="62"/>
        <v>0</v>
      </c>
      <c r="I1085" s="2"/>
    </row>
    <row r="1086" spans="1:9" s="3" customFormat="1" outlineLevel="1">
      <c r="A1086" s="48" t="s">
        <v>1520</v>
      </c>
      <c r="B1086" s="456"/>
      <c r="C1086" s="456"/>
      <c r="D1086" s="457" t="s">
        <v>1480</v>
      </c>
      <c r="E1086" s="23" t="s">
        <v>875</v>
      </c>
      <c r="F1086" s="454">
        <v>90</v>
      </c>
      <c r="G1086" s="455"/>
      <c r="H1086" s="455">
        <f t="shared" si="62"/>
        <v>0</v>
      </c>
      <c r="I1086" s="2"/>
    </row>
    <row r="1087" spans="1:9" s="3" customFormat="1" outlineLevel="1">
      <c r="A1087" s="48" t="s">
        <v>1520</v>
      </c>
      <c r="B1087" s="456"/>
      <c r="C1087" s="456"/>
      <c r="D1087" s="457" t="s">
        <v>1481</v>
      </c>
      <c r="E1087" s="23" t="s">
        <v>875</v>
      </c>
      <c r="F1087" s="454">
        <v>28</v>
      </c>
      <c r="G1087" s="455"/>
      <c r="H1087" s="455">
        <f t="shared" ref="H1087:H1121" si="63">$F1087*G1087</f>
        <v>0</v>
      </c>
      <c r="I1087" s="2"/>
    </row>
    <row r="1088" spans="1:9" s="3" customFormat="1" outlineLevel="1">
      <c r="A1088" s="48" t="s">
        <v>1520</v>
      </c>
      <c r="B1088" s="456"/>
      <c r="C1088" s="456"/>
      <c r="D1088" s="457" t="s">
        <v>1482</v>
      </c>
      <c r="E1088" s="23" t="s">
        <v>875</v>
      </c>
      <c r="F1088" s="454">
        <v>17</v>
      </c>
      <c r="G1088" s="455"/>
      <c r="H1088" s="455">
        <f t="shared" si="63"/>
        <v>0</v>
      </c>
      <c r="I1088" s="2"/>
    </row>
    <row r="1089" spans="1:9" s="3" customFormat="1" outlineLevel="1">
      <c r="A1089" s="48" t="s">
        <v>1520</v>
      </c>
      <c r="B1089" s="456"/>
      <c r="C1089" s="456"/>
      <c r="D1089" s="457" t="s">
        <v>1483</v>
      </c>
      <c r="E1089" s="23" t="s">
        <v>875</v>
      </c>
      <c r="F1089" s="454">
        <v>16</v>
      </c>
      <c r="G1089" s="455"/>
      <c r="H1089" s="455">
        <f t="shared" si="63"/>
        <v>0</v>
      </c>
      <c r="I1089" s="2"/>
    </row>
    <row r="1090" spans="1:9" s="3" customFormat="1" outlineLevel="1">
      <c r="A1090" s="48" t="s">
        <v>1520</v>
      </c>
      <c r="B1090" s="456"/>
      <c r="C1090" s="456"/>
      <c r="D1090" s="457" t="s">
        <v>1484</v>
      </c>
      <c r="E1090" s="23" t="s">
        <v>875</v>
      </c>
      <c r="F1090" s="454">
        <v>3</v>
      </c>
      <c r="G1090" s="455"/>
      <c r="H1090" s="455">
        <f t="shared" si="63"/>
        <v>0</v>
      </c>
      <c r="I1090" s="2"/>
    </row>
    <row r="1091" spans="1:9" s="3" customFormat="1" outlineLevel="1">
      <c r="A1091" s="48" t="s">
        <v>1520</v>
      </c>
      <c r="B1091" s="456"/>
      <c r="C1091" s="456"/>
      <c r="D1091" s="457" t="s">
        <v>1485</v>
      </c>
      <c r="E1091" s="23" t="s">
        <v>875</v>
      </c>
      <c r="F1091" s="454">
        <v>22</v>
      </c>
      <c r="G1091" s="455"/>
      <c r="H1091" s="455">
        <f t="shared" si="63"/>
        <v>0</v>
      </c>
      <c r="I1091" s="2"/>
    </row>
    <row r="1092" spans="1:9" s="3" customFormat="1" outlineLevel="1">
      <c r="A1092" s="48" t="s">
        <v>1520</v>
      </c>
      <c r="B1092" s="456"/>
      <c r="C1092" s="456"/>
      <c r="D1092" s="457"/>
      <c r="E1092" s="23"/>
      <c r="F1092" s="454"/>
      <c r="G1092" s="455"/>
      <c r="H1092" s="455">
        <f t="shared" si="63"/>
        <v>0</v>
      </c>
      <c r="I1092" s="2"/>
    </row>
    <row r="1093" spans="1:9" s="3" customFormat="1" ht="25.5" outlineLevel="1">
      <c r="A1093" s="48" t="s">
        <v>1520</v>
      </c>
      <c r="B1093" s="456" t="s">
        <v>1486</v>
      </c>
      <c r="C1093" s="456"/>
      <c r="D1093" s="457" t="s">
        <v>1487</v>
      </c>
      <c r="E1093" s="23"/>
      <c r="F1093" s="454"/>
      <c r="G1093" s="455"/>
      <c r="H1093" s="455">
        <f t="shared" si="63"/>
        <v>0</v>
      </c>
      <c r="I1093" s="2"/>
    </row>
    <row r="1094" spans="1:9" s="3" customFormat="1" outlineLevel="1">
      <c r="A1094" s="48" t="s">
        <v>1520</v>
      </c>
      <c r="B1094" s="456"/>
      <c r="C1094" s="456"/>
      <c r="D1094" s="457" t="s">
        <v>1488</v>
      </c>
      <c r="E1094" s="23"/>
      <c r="F1094" s="454"/>
      <c r="G1094" s="455"/>
      <c r="H1094" s="455">
        <f t="shared" si="63"/>
        <v>0</v>
      </c>
      <c r="I1094" s="2"/>
    </row>
    <row r="1095" spans="1:9" s="3" customFormat="1" outlineLevel="1">
      <c r="A1095" s="48" t="s">
        <v>1520</v>
      </c>
      <c r="B1095" s="456"/>
      <c r="C1095" s="456"/>
      <c r="D1095" s="457" t="s">
        <v>1489</v>
      </c>
      <c r="E1095" s="23" t="s">
        <v>40</v>
      </c>
      <c r="F1095" s="454">
        <v>60</v>
      </c>
      <c r="G1095" s="455"/>
      <c r="H1095" s="455">
        <f t="shared" si="63"/>
        <v>0</v>
      </c>
      <c r="I1095" s="2"/>
    </row>
    <row r="1096" spans="1:9" s="3" customFormat="1" outlineLevel="1">
      <c r="A1096" s="48" t="s">
        <v>1520</v>
      </c>
      <c r="B1096" s="456"/>
      <c r="C1096" s="456"/>
      <c r="D1096" s="457" t="s">
        <v>1490</v>
      </c>
      <c r="E1096" s="23" t="s">
        <v>40</v>
      </c>
      <c r="F1096" s="454">
        <v>1</v>
      </c>
      <c r="G1096" s="455"/>
      <c r="H1096" s="455">
        <f t="shared" si="63"/>
        <v>0</v>
      </c>
      <c r="I1096" s="2"/>
    </row>
    <row r="1097" spans="1:9" s="3" customFormat="1" outlineLevel="1">
      <c r="A1097" s="48" t="s">
        <v>1520</v>
      </c>
      <c r="B1097" s="456"/>
      <c r="C1097" s="456"/>
      <c r="D1097" s="457"/>
      <c r="E1097" s="23"/>
      <c r="F1097" s="454"/>
      <c r="G1097" s="455"/>
      <c r="H1097" s="455">
        <f t="shared" si="63"/>
        <v>0</v>
      </c>
      <c r="I1097" s="2"/>
    </row>
    <row r="1098" spans="1:9" s="3" customFormat="1" ht="38.25" outlineLevel="1">
      <c r="A1098" s="48" t="s">
        <v>1520</v>
      </c>
      <c r="B1098" s="456" t="s">
        <v>1491</v>
      </c>
      <c r="C1098" s="456"/>
      <c r="D1098" s="457" t="s">
        <v>1492</v>
      </c>
      <c r="E1098" s="23"/>
      <c r="F1098" s="454"/>
      <c r="G1098" s="455"/>
      <c r="H1098" s="455">
        <f t="shared" si="63"/>
        <v>0</v>
      </c>
      <c r="I1098" s="2"/>
    </row>
    <row r="1099" spans="1:9" s="3" customFormat="1" outlineLevel="1">
      <c r="A1099" s="48" t="s">
        <v>1520</v>
      </c>
      <c r="B1099" s="456"/>
      <c r="C1099" s="456"/>
      <c r="D1099" s="457" t="s">
        <v>1493</v>
      </c>
      <c r="E1099" s="23"/>
      <c r="F1099" s="454"/>
      <c r="G1099" s="455"/>
      <c r="H1099" s="455">
        <f t="shared" si="63"/>
        <v>0</v>
      </c>
      <c r="I1099" s="2"/>
    </row>
    <row r="1100" spans="1:9" s="3" customFormat="1" outlineLevel="1">
      <c r="A1100" s="48" t="s">
        <v>1520</v>
      </c>
      <c r="B1100" s="456"/>
      <c r="C1100" s="456"/>
      <c r="D1100" s="457" t="s">
        <v>1494</v>
      </c>
      <c r="E1100" s="23" t="s">
        <v>40</v>
      </c>
      <c r="F1100" s="454">
        <v>4</v>
      </c>
      <c r="G1100" s="455"/>
      <c r="H1100" s="455">
        <f t="shared" si="63"/>
        <v>0</v>
      </c>
      <c r="I1100" s="2"/>
    </row>
    <row r="1101" spans="1:9" s="3" customFormat="1" outlineLevel="1">
      <c r="A1101" s="48" t="s">
        <v>1520</v>
      </c>
      <c r="B1101" s="456"/>
      <c r="C1101" s="456"/>
      <c r="D1101" s="457" t="s">
        <v>1495</v>
      </c>
      <c r="E1101" s="23" t="s">
        <v>40</v>
      </c>
      <c r="F1101" s="454">
        <v>1</v>
      </c>
      <c r="G1101" s="455"/>
      <c r="H1101" s="455">
        <f t="shared" si="63"/>
        <v>0</v>
      </c>
      <c r="I1101" s="2"/>
    </row>
    <row r="1102" spans="1:9" s="3" customFormat="1" outlineLevel="1">
      <c r="A1102" s="48" t="s">
        <v>1520</v>
      </c>
      <c r="B1102" s="456"/>
      <c r="C1102" s="456"/>
      <c r="D1102" s="457"/>
      <c r="E1102" s="23"/>
      <c r="F1102" s="454"/>
      <c r="G1102" s="455"/>
      <c r="H1102" s="455">
        <f t="shared" si="63"/>
        <v>0</v>
      </c>
      <c r="I1102" s="2"/>
    </row>
    <row r="1103" spans="1:9" s="3" customFormat="1" ht="38.25" outlineLevel="1">
      <c r="A1103" s="48" t="s">
        <v>1520</v>
      </c>
      <c r="B1103" s="456" t="s">
        <v>1496</v>
      </c>
      <c r="C1103" s="456"/>
      <c r="D1103" s="457" t="s">
        <v>1497</v>
      </c>
      <c r="E1103" s="23" t="s">
        <v>1153</v>
      </c>
      <c r="F1103" s="454">
        <v>1</v>
      </c>
      <c r="G1103" s="455"/>
      <c r="H1103" s="455">
        <f t="shared" si="63"/>
        <v>0</v>
      </c>
      <c r="I1103" s="2"/>
    </row>
    <row r="1104" spans="1:9" s="3" customFormat="1" outlineLevel="1">
      <c r="A1104" s="48" t="s">
        <v>1520</v>
      </c>
      <c r="B1104" s="456"/>
      <c r="C1104" s="456"/>
      <c r="D1104" s="457"/>
      <c r="E1104" s="23"/>
      <c r="F1104" s="454"/>
      <c r="G1104" s="455"/>
      <c r="H1104" s="455">
        <f t="shared" si="63"/>
        <v>0</v>
      </c>
      <c r="I1104" s="2"/>
    </row>
    <row r="1105" spans="1:9" s="3" customFormat="1" ht="51" outlineLevel="1">
      <c r="A1105" s="48" t="s">
        <v>1520</v>
      </c>
      <c r="B1105" s="456" t="s">
        <v>1498</v>
      </c>
      <c r="C1105" s="456"/>
      <c r="D1105" s="457" t="s">
        <v>1499</v>
      </c>
      <c r="E1105" s="23" t="s">
        <v>1153</v>
      </c>
      <c r="F1105" s="454">
        <v>1</v>
      </c>
      <c r="G1105" s="455"/>
      <c r="H1105" s="455">
        <f t="shared" si="63"/>
        <v>0</v>
      </c>
      <c r="I1105" s="2"/>
    </row>
    <row r="1106" spans="1:9" s="3" customFormat="1" outlineLevel="1">
      <c r="A1106" s="48" t="s">
        <v>1520</v>
      </c>
      <c r="B1106" s="456"/>
      <c r="C1106" s="456"/>
      <c r="D1106" s="457"/>
      <c r="E1106" s="23"/>
      <c r="F1106" s="454"/>
      <c r="G1106" s="455"/>
      <c r="H1106" s="455">
        <f t="shared" si="63"/>
        <v>0</v>
      </c>
      <c r="I1106" s="2"/>
    </row>
    <row r="1107" spans="1:9" s="3" customFormat="1" ht="25.5" outlineLevel="1">
      <c r="A1107" s="48" t="s">
        <v>1520</v>
      </c>
      <c r="B1107" s="456" t="s">
        <v>1500</v>
      </c>
      <c r="C1107" s="456"/>
      <c r="D1107" s="457" t="s">
        <v>1501</v>
      </c>
      <c r="E1107" s="23"/>
      <c r="F1107" s="454"/>
      <c r="G1107" s="455"/>
      <c r="H1107" s="455">
        <f t="shared" si="63"/>
        <v>0</v>
      </c>
      <c r="I1107" s="2"/>
    </row>
    <row r="1108" spans="1:9" s="3" customFormat="1" outlineLevel="1">
      <c r="A1108" s="48" t="s">
        <v>1520</v>
      </c>
      <c r="B1108" s="456"/>
      <c r="C1108" s="456"/>
      <c r="D1108" s="457" t="s">
        <v>1502</v>
      </c>
      <c r="E1108" s="23" t="s">
        <v>40</v>
      </c>
      <c r="F1108" s="454">
        <v>2</v>
      </c>
      <c r="G1108" s="455"/>
      <c r="H1108" s="455">
        <f t="shared" si="63"/>
        <v>0</v>
      </c>
      <c r="I1108" s="2"/>
    </row>
    <row r="1109" spans="1:9" s="3" customFormat="1" outlineLevel="1">
      <c r="A1109" s="48" t="s">
        <v>1520</v>
      </c>
      <c r="B1109" s="456"/>
      <c r="C1109" s="456"/>
      <c r="D1109" s="457" t="s">
        <v>1503</v>
      </c>
      <c r="E1109" s="23" t="s">
        <v>40</v>
      </c>
      <c r="F1109" s="454">
        <v>1</v>
      </c>
      <c r="G1109" s="455"/>
      <c r="H1109" s="455">
        <f t="shared" si="63"/>
        <v>0</v>
      </c>
      <c r="I1109" s="2"/>
    </row>
    <row r="1110" spans="1:9" s="3" customFormat="1" outlineLevel="1">
      <c r="A1110" s="48" t="s">
        <v>1520</v>
      </c>
      <c r="B1110" s="456"/>
      <c r="C1110" s="456"/>
      <c r="D1110" s="457"/>
      <c r="E1110" s="23"/>
      <c r="F1110" s="454"/>
      <c r="G1110" s="455"/>
      <c r="H1110" s="455">
        <f t="shared" si="63"/>
        <v>0</v>
      </c>
      <c r="I1110" s="2"/>
    </row>
    <row r="1111" spans="1:9" s="3" customFormat="1" outlineLevel="1">
      <c r="A1111" s="48" t="s">
        <v>1520</v>
      </c>
      <c r="B1111" s="452" t="s">
        <v>1504</v>
      </c>
      <c r="C1111" s="452"/>
      <c r="D1111" s="458" t="s">
        <v>1505</v>
      </c>
      <c r="E1111" s="23"/>
      <c r="F1111" s="454"/>
      <c r="G1111" s="455"/>
      <c r="H1111" s="455">
        <f t="shared" si="63"/>
        <v>0</v>
      </c>
      <c r="I1111" s="2"/>
    </row>
    <row r="1112" spans="1:9" s="3" customFormat="1" outlineLevel="1">
      <c r="A1112" s="48" t="s">
        <v>1520</v>
      </c>
      <c r="B1112" s="456"/>
      <c r="C1112" s="456"/>
      <c r="D1112" s="457"/>
      <c r="E1112" s="23"/>
      <c r="F1112" s="454"/>
      <c r="G1112" s="455"/>
      <c r="H1112" s="455">
        <f t="shared" si="63"/>
        <v>0</v>
      </c>
      <c r="I1112" s="2"/>
    </row>
    <row r="1113" spans="1:9" s="3" customFormat="1" ht="38.25" outlineLevel="1">
      <c r="A1113" s="48" t="s">
        <v>1520</v>
      </c>
      <c r="B1113" s="456" t="s">
        <v>1506</v>
      </c>
      <c r="C1113" s="456"/>
      <c r="D1113" s="457" t="s">
        <v>1507</v>
      </c>
      <c r="E1113" s="23" t="s">
        <v>1508</v>
      </c>
      <c r="F1113" s="454">
        <v>1</v>
      </c>
      <c r="G1113" s="455"/>
      <c r="H1113" s="455">
        <f t="shared" si="63"/>
        <v>0</v>
      </c>
      <c r="I1113" s="2"/>
    </row>
    <row r="1114" spans="1:9" s="3" customFormat="1" outlineLevel="1">
      <c r="A1114" s="48" t="s">
        <v>1520</v>
      </c>
      <c r="B1114" s="456"/>
      <c r="C1114" s="456"/>
      <c r="D1114" s="457"/>
      <c r="E1114" s="23"/>
      <c r="F1114" s="454"/>
      <c r="G1114" s="455"/>
      <c r="H1114" s="455">
        <f t="shared" si="63"/>
        <v>0</v>
      </c>
      <c r="I1114" s="2"/>
    </row>
    <row r="1115" spans="1:9" s="3" customFormat="1" ht="25.5" outlineLevel="1">
      <c r="A1115" s="48" t="s">
        <v>1520</v>
      </c>
      <c r="B1115" s="456" t="s">
        <v>1509</v>
      </c>
      <c r="C1115" s="456"/>
      <c r="D1115" s="457" t="s">
        <v>1510</v>
      </c>
      <c r="E1115" s="23" t="s">
        <v>1153</v>
      </c>
      <c r="F1115" s="454">
        <v>1</v>
      </c>
      <c r="G1115" s="455"/>
      <c r="H1115" s="455">
        <f t="shared" si="63"/>
        <v>0</v>
      </c>
      <c r="I1115" s="2"/>
    </row>
    <row r="1116" spans="1:9" s="3" customFormat="1" outlineLevel="1">
      <c r="A1116" s="48" t="s">
        <v>1520</v>
      </c>
      <c r="B1116" s="456"/>
      <c r="C1116" s="456"/>
      <c r="D1116" s="457"/>
      <c r="E1116" s="23"/>
      <c r="F1116" s="454"/>
      <c r="G1116" s="455"/>
      <c r="H1116" s="455">
        <f t="shared" si="63"/>
        <v>0</v>
      </c>
      <c r="I1116" s="2"/>
    </row>
    <row r="1117" spans="1:9" s="3" customFormat="1" ht="76.5" outlineLevel="1">
      <c r="A1117" s="48" t="s">
        <v>1520</v>
      </c>
      <c r="B1117" s="456" t="s">
        <v>1511</v>
      </c>
      <c r="C1117" s="456"/>
      <c r="D1117" s="457" t="s">
        <v>1512</v>
      </c>
      <c r="E1117" s="23" t="s">
        <v>1153</v>
      </c>
      <c r="F1117" s="454">
        <v>1</v>
      </c>
      <c r="G1117" s="455"/>
      <c r="H1117" s="455">
        <f t="shared" si="63"/>
        <v>0</v>
      </c>
      <c r="I1117" s="2"/>
    </row>
    <row r="1118" spans="1:9" s="3" customFormat="1" outlineLevel="1">
      <c r="A1118" s="48" t="s">
        <v>1520</v>
      </c>
      <c r="B1118" s="456"/>
      <c r="C1118" s="456"/>
      <c r="D1118" s="457"/>
      <c r="E1118" s="23"/>
      <c r="F1118" s="454"/>
      <c r="G1118" s="455"/>
      <c r="H1118" s="455">
        <f t="shared" si="63"/>
        <v>0</v>
      </c>
      <c r="I1118" s="2"/>
    </row>
    <row r="1119" spans="1:9" s="3" customFormat="1" outlineLevel="1">
      <c r="A1119" s="48" t="s">
        <v>1520</v>
      </c>
      <c r="B1119" s="456" t="s">
        <v>1513</v>
      </c>
      <c r="C1119" s="456"/>
      <c r="D1119" s="457" t="s">
        <v>1514</v>
      </c>
      <c r="E1119" s="23" t="s">
        <v>1515</v>
      </c>
      <c r="F1119" s="454">
        <v>1</v>
      </c>
      <c r="G1119" s="455"/>
      <c r="H1119" s="455">
        <f t="shared" si="63"/>
        <v>0</v>
      </c>
      <c r="I1119" s="2"/>
    </row>
    <row r="1120" spans="1:9" s="3" customFormat="1" outlineLevel="1">
      <c r="A1120" s="48" t="s">
        <v>1520</v>
      </c>
      <c r="B1120" s="456"/>
      <c r="C1120" s="456"/>
      <c r="D1120" s="457"/>
      <c r="E1120" s="23"/>
      <c r="F1120" s="454"/>
      <c r="G1120" s="455"/>
      <c r="H1120" s="455">
        <f t="shared" si="63"/>
        <v>0</v>
      </c>
      <c r="I1120" s="2"/>
    </row>
    <row r="1121" spans="1:9" s="3" customFormat="1" ht="51" outlineLevel="1">
      <c r="A1121" s="48" t="s">
        <v>1520</v>
      </c>
      <c r="B1121" s="456" t="s">
        <v>1516</v>
      </c>
      <c r="C1121" s="456"/>
      <c r="D1121" s="457" t="s">
        <v>1517</v>
      </c>
      <c r="E1121" s="23" t="s">
        <v>1515</v>
      </c>
      <c r="F1121" s="454">
        <v>1</v>
      </c>
      <c r="G1121" s="455"/>
      <c r="H1121" s="455">
        <f t="shared" si="63"/>
        <v>0</v>
      </c>
      <c r="I1121" s="2"/>
    </row>
    <row r="1122" spans="1:9" s="3" customFormat="1" outlineLevel="1">
      <c r="A1122" s="48" t="s">
        <v>1520</v>
      </c>
      <c r="B1122" s="10"/>
      <c r="C1122" s="388"/>
      <c r="D1122" s="11"/>
      <c r="E1122" s="10"/>
      <c r="F1122" s="12"/>
      <c r="G1122" s="13"/>
      <c r="H1122" s="13"/>
      <c r="I1122" s="2"/>
    </row>
    <row r="1123" spans="1:9" s="3" customFormat="1" ht="15.75">
      <c r="A1123" s="48" t="s">
        <v>1520</v>
      </c>
      <c r="B1123" s="236" t="str">
        <f>B699</f>
        <v>B.</v>
      </c>
      <c r="C1123" s="538"/>
      <c r="D1123" s="237" t="s">
        <v>1518</v>
      </c>
      <c r="E1123" s="624"/>
      <c r="F1123" s="625"/>
      <c r="G1123" s="238"/>
      <c r="H1123" s="239">
        <f>SUM(H702:H1122)</f>
        <v>0</v>
      </c>
      <c r="I1123" s="2"/>
    </row>
    <row r="1124" spans="1:9" s="3" customFormat="1">
      <c r="A1124" s="2"/>
      <c r="B1124" s="10"/>
      <c r="C1124" s="388"/>
      <c r="D1124" s="11"/>
      <c r="E1124" s="10"/>
      <c r="F1124" s="12"/>
      <c r="G1124" s="13"/>
      <c r="H1124" s="13"/>
      <c r="I1124" s="2"/>
    </row>
    <row r="1125" spans="1:9" s="3" customFormat="1">
      <c r="A1125" s="2"/>
      <c r="B1125" s="10"/>
      <c r="C1125" s="388"/>
      <c r="D1125" s="11"/>
      <c r="E1125" s="10"/>
      <c r="F1125" s="12"/>
      <c r="G1125" s="13"/>
      <c r="H1125" s="13"/>
      <c r="I1125" s="2"/>
    </row>
    <row r="1126" spans="1:9" ht="15.75">
      <c r="A1126" s="48" t="s">
        <v>1521</v>
      </c>
      <c r="B1126" s="232" t="s">
        <v>440</v>
      </c>
      <c r="C1126" s="537"/>
      <c r="D1126" s="232" t="s">
        <v>441</v>
      </c>
      <c r="E1126" s="233"/>
      <c r="F1126" s="234"/>
      <c r="G1126" s="235"/>
      <c r="H1126" s="235"/>
    </row>
    <row r="1127" spans="1:9" outlineLevel="1">
      <c r="A1127" s="48" t="s">
        <v>1521</v>
      </c>
    </row>
    <row r="1128" spans="1:9" s="3" customFormat="1" outlineLevel="1">
      <c r="A1128" s="48" t="s">
        <v>1521</v>
      </c>
      <c r="B1128" s="10"/>
      <c r="C1128" s="388"/>
      <c r="D1128" s="14" t="s">
        <v>884</v>
      </c>
      <c r="E1128" s="10"/>
      <c r="F1128" s="12"/>
      <c r="G1128" s="13"/>
      <c r="H1128" s="13"/>
      <c r="I1128" s="2"/>
    </row>
    <row r="1129" spans="1:9" s="3" customFormat="1" ht="90" outlineLevel="1">
      <c r="A1129" s="48" t="s">
        <v>1521</v>
      </c>
      <c r="B1129" s="388" t="s">
        <v>885</v>
      </c>
      <c r="C1129" s="388"/>
      <c r="D1129" s="36" t="s">
        <v>886</v>
      </c>
      <c r="E1129" s="389" t="s">
        <v>58</v>
      </c>
      <c r="F1129" s="390">
        <v>130</v>
      </c>
      <c r="G1129" s="391"/>
      <c r="H1129" s="455">
        <f>$F1129*G1129</f>
        <v>0</v>
      </c>
      <c r="I1129" s="2"/>
    </row>
    <row r="1130" spans="1:9" s="3" customFormat="1" ht="90" outlineLevel="1">
      <c r="A1130" s="48" t="s">
        <v>1521</v>
      </c>
      <c r="B1130" s="388" t="s">
        <v>887</v>
      </c>
      <c r="C1130" s="388"/>
      <c r="D1130" s="36" t="s">
        <v>888</v>
      </c>
      <c r="E1130" s="389" t="s">
        <v>58</v>
      </c>
      <c r="F1130" s="390">
        <v>50</v>
      </c>
      <c r="G1130" s="391"/>
      <c r="H1130" s="455">
        <f t="shared" ref="H1130:H1193" si="64">$F1130*G1130</f>
        <v>0</v>
      </c>
      <c r="I1130" s="2"/>
    </row>
    <row r="1131" spans="1:9" s="3" customFormat="1" ht="51.75" outlineLevel="1">
      <c r="A1131" s="48" t="s">
        <v>1521</v>
      </c>
      <c r="B1131" s="388" t="s">
        <v>889</v>
      </c>
      <c r="C1131" s="388"/>
      <c r="D1131" s="36" t="s">
        <v>890</v>
      </c>
      <c r="E1131" s="389" t="s">
        <v>58</v>
      </c>
      <c r="F1131" s="390">
        <v>80</v>
      </c>
      <c r="G1131" s="391"/>
      <c r="H1131" s="455">
        <f t="shared" si="64"/>
        <v>0</v>
      </c>
      <c r="I1131" s="2"/>
    </row>
    <row r="1132" spans="1:9" s="3" customFormat="1" ht="114.75" outlineLevel="1">
      <c r="A1132" s="48" t="s">
        <v>1521</v>
      </c>
      <c r="B1132" s="388" t="s">
        <v>891</v>
      </c>
      <c r="C1132" s="388"/>
      <c r="D1132" s="393" t="s">
        <v>892</v>
      </c>
      <c r="E1132" s="389" t="s">
        <v>58</v>
      </c>
      <c r="F1132" s="390">
        <v>25</v>
      </c>
      <c r="G1132" s="391"/>
      <c r="H1132" s="455">
        <f t="shared" si="64"/>
        <v>0</v>
      </c>
      <c r="I1132" s="2"/>
    </row>
    <row r="1133" spans="1:9" s="3" customFormat="1" ht="76.5" outlineLevel="1">
      <c r="A1133" s="48" t="s">
        <v>1521</v>
      </c>
      <c r="B1133" s="388" t="s">
        <v>893</v>
      </c>
      <c r="C1133" s="388"/>
      <c r="D1133" s="393" t="s">
        <v>894</v>
      </c>
      <c r="E1133" s="389" t="s">
        <v>58</v>
      </c>
      <c r="F1133" s="390">
        <v>35</v>
      </c>
      <c r="G1133" s="391"/>
      <c r="H1133" s="455">
        <f t="shared" si="64"/>
        <v>0</v>
      </c>
      <c r="I1133" s="2"/>
    </row>
    <row r="1134" spans="1:9" s="3" customFormat="1" ht="38.25" outlineLevel="1">
      <c r="A1134" s="48" t="s">
        <v>1521</v>
      </c>
      <c r="B1134" s="388" t="s">
        <v>895</v>
      </c>
      <c r="C1134" s="388"/>
      <c r="D1134" s="393" t="s">
        <v>896</v>
      </c>
      <c r="E1134" s="389" t="s">
        <v>50</v>
      </c>
      <c r="F1134" s="390">
        <v>15</v>
      </c>
      <c r="G1134" s="391"/>
      <c r="H1134" s="455">
        <f t="shared" si="64"/>
        <v>0</v>
      </c>
      <c r="I1134" s="2"/>
    </row>
    <row r="1135" spans="1:9" s="3" customFormat="1" ht="51" outlineLevel="1">
      <c r="A1135" s="48" t="s">
        <v>1521</v>
      </c>
      <c r="B1135" s="388" t="s">
        <v>897</v>
      </c>
      <c r="C1135" s="388"/>
      <c r="D1135" s="393" t="s">
        <v>898</v>
      </c>
      <c r="E1135" s="389" t="s">
        <v>58</v>
      </c>
      <c r="F1135" s="390">
        <v>7</v>
      </c>
      <c r="G1135" s="391"/>
      <c r="H1135" s="455">
        <f t="shared" si="64"/>
        <v>0</v>
      </c>
      <c r="I1135" s="2"/>
    </row>
    <row r="1136" spans="1:9" s="3" customFormat="1" ht="38.25" outlineLevel="1">
      <c r="A1136" s="48" t="s">
        <v>1521</v>
      </c>
      <c r="B1136" s="388" t="s">
        <v>899</v>
      </c>
      <c r="C1136" s="388"/>
      <c r="D1136" s="393" t="s">
        <v>900</v>
      </c>
      <c r="E1136" s="389" t="s">
        <v>58</v>
      </c>
      <c r="F1136" s="390">
        <v>3</v>
      </c>
      <c r="G1136" s="391"/>
      <c r="H1136" s="455">
        <f t="shared" si="64"/>
        <v>0</v>
      </c>
      <c r="I1136" s="2"/>
    </row>
    <row r="1137" spans="1:9" s="3" customFormat="1" outlineLevel="1">
      <c r="A1137" s="48" t="s">
        <v>1521</v>
      </c>
      <c r="B1137" s="388"/>
      <c r="C1137" s="388"/>
      <c r="D1137" s="394" t="s">
        <v>901</v>
      </c>
      <c r="E1137" s="389"/>
      <c r="F1137" s="390"/>
      <c r="G1137" s="391"/>
      <c r="H1137" s="455">
        <f t="shared" si="64"/>
        <v>0</v>
      </c>
      <c r="I1137" s="2"/>
    </row>
    <row r="1138" spans="1:9" s="3" customFormat="1" ht="51" outlineLevel="1">
      <c r="A1138" s="48" t="s">
        <v>1521</v>
      </c>
      <c r="B1138" s="388" t="s">
        <v>902</v>
      </c>
      <c r="C1138" s="388"/>
      <c r="D1138" s="393" t="s">
        <v>903</v>
      </c>
      <c r="E1138" s="389" t="s">
        <v>40</v>
      </c>
      <c r="F1138" s="390">
        <v>4</v>
      </c>
      <c r="G1138" s="391"/>
      <c r="H1138" s="455">
        <f t="shared" si="64"/>
        <v>0</v>
      </c>
      <c r="I1138" s="2"/>
    </row>
    <row r="1139" spans="1:9" s="3" customFormat="1" ht="89.25" outlineLevel="1">
      <c r="A1139" s="48" t="s">
        <v>1521</v>
      </c>
      <c r="B1139" s="388" t="s">
        <v>904</v>
      </c>
      <c r="C1139" s="388"/>
      <c r="D1139" s="393" t="s">
        <v>905</v>
      </c>
      <c r="E1139" s="389"/>
      <c r="F1139" s="390"/>
      <c r="G1139" s="391"/>
      <c r="H1139" s="455">
        <f t="shared" si="64"/>
        <v>0</v>
      </c>
      <c r="I1139" s="2"/>
    </row>
    <row r="1140" spans="1:9" s="3" customFormat="1" outlineLevel="1">
      <c r="A1140" s="48" t="s">
        <v>1521</v>
      </c>
      <c r="B1140" s="388"/>
      <c r="C1140" s="388"/>
      <c r="D1140" s="395" t="s">
        <v>906</v>
      </c>
      <c r="E1140" s="396" t="s">
        <v>40</v>
      </c>
      <c r="F1140" s="390">
        <v>5</v>
      </c>
      <c r="G1140" s="391"/>
      <c r="H1140" s="455">
        <f t="shared" si="64"/>
        <v>0</v>
      </c>
      <c r="I1140" s="2"/>
    </row>
    <row r="1141" spans="1:9" s="3" customFormat="1" outlineLevel="1">
      <c r="A1141" s="48" t="s">
        <v>1521</v>
      </c>
      <c r="B1141" s="388"/>
      <c r="C1141" s="388"/>
      <c r="D1141" s="395" t="s">
        <v>907</v>
      </c>
      <c r="E1141" s="396" t="s">
        <v>40</v>
      </c>
      <c r="F1141" s="390">
        <v>7</v>
      </c>
      <c r="G1141" s="391"/>
      <c r="H1141" s="455">
        <f t="shared" si="64"/>
        <v>0</v>
      </c>
      <c r="I1141" s="2"/>
    </row>
    <row r="1142" spans="1:9" s="3" customFormat="1" outlineLevel="1">
      <c r="A1142" s="48" t="s">
        <v>1521</v>
      </c>
      <c r="B1142" s="388"/>
      <c r="C1142" s="388"/>
      <c r="D1142" s="395" t="s">
        <v>908</v>
      </c>
      <c r="E1142" s="396" t="s">
        <v>40</v>
      </c>
      <c r="F1142" s="390">
        <v>2</v>
      </c>
      <c r="G1142" s="391"/>
      <c r="H1142" s="455">
        <f t="shared" si="64"/>
        <v>0</v>
      </c>
      <c r="I1142" s="2"/>
    </row>
    <row r="1143" spans="1:9" s="3" customFormat="1" ht="76.5" outlineLevel="1">
      <c r="A1143" s="48" t="s">
        <v>1521</v>
      </c>
      <c r="B1143" s="388" t="s">
        <v>909</v>
      </c>
      <c r="C1143" s="388" t="s">
        <v>2594</v>
      </c>
      <c r="D1143" s="393" t="s">
        <v>910</v>
      </c>
      <c r="E1143" s="389"/>
      <c r="F1143" s="390"/>
      <c r="G1143" s="391"/>
      <c r="H1143" s="455">
        <f t="shared" si="64"/>
        <v>0</v>
      </c>
      <c r="I1143" s="2"/>
    </row>
    <row r="1144" spans="1:9" s="3" customFormat="1" outlineLevel="1">
      <c r="A1144" s="48"/>
      <c r="B1144" s="388"/>
      <c r="C1144" s="388" t="s">
        <v>2594</v>
      </c>
      <c r="D1144" s="393" t="s">
        <v>2592</v>
      </c>
      <c r="E1144" s="389" t="s">
        <v>40</v>
      </c>
      <c r="F1144" s="390">
        <v>14</v>
      </c>
      <c r="G1144" s="391"/>
      <c r="H1144" s="455">
        <f t="shared" si="64"/>
        <v>0</v>
      </c>
      <c r="I1144" s="2"/>
    </row>
    <row r="1145" spans="1:9" s="3" customFormat="1" outlineLevel="1">
      <c r="A1145" s="48"/>
      <c r="B1145" s="388"/>
      <c r="C1145" s="388"/>
      <c r="D1145" s="393" t="s">
        <v>2593</v>
      </c>
      <c r="E1145" s="389" t="s">
        <v>40</v>
      </c>
      <c r="F1145" s="390">
        <v>14</v>
      </c>
      <c r="G1145" s="391"/>
      <c r="H1145" s="455">
        <f t="shared" si="64"/>
        <v>0</v>
      </c>
      <c r="I1145" s="2"/>
    </row>
    <row r="1146" spans="1:9" s="3" customFormat="1" outlineLevel="1">
      <c r="A1146" s="48" t="s">
        <v>1521</v>
      </c>
      <c r="B1146" s="388"/>
      <c r="C1146" s="388"/>
      <c r="D1146" s="394" t="s">
        <v>911</v>
      </c>
      <c r="E1146" s="389"/>
      <c r="F1146" s="390"/>
      <c r="G1146" s="391"/>
      <c r="H1146" s="455">
        <f t="shared" si="64"/>
        <v>0</v>
      </c>
      <c r="I1146" s="2"/>
    </row>
    <row r="1147" spans="1:9" s="3" customFormat="1" ht="102" outlineLevel="1">
      <c r="A1147" s="48" t="s">
        <v>1521</v>
      </c>
      <c r="B1147" s="388" t="s">
        <v>912</v>
      </c>
      <c r="C1147" s="388"/>
      <c r="D1147" s="393" t="s">
        <v>913</v>
      </c>
      <c r="E1147" s="389"/>
      <c r="F1147" s="390"/>
      <c r="G1147" s="391"/>
      <c r="H1147" s="455">
        <f t="shared" si="64"/>
        <v>0</v>
      </c>
      <c r="I1147" s="2"/>
    </row>
    <row r="1148" spans="1:9" s="3" customFormat="1" outlineLevel="1">
      <c r="A1148" s="48" t="s">
        <v>1521</v>
      </c>
      <c r="B1148" s="388"/>
      <c r="C1148" s="388"/>
      <c r="D1148" s="397" t="s">
        <v>914</v>
      </c>
      <c r="E1148" s="398" t="s">
        <v>117</v>
      </c>
      <c r="F1148" s="390">
        <v>25</v>
      </c>
      <c r="G1148" s="391"/>
      <c r="H1148" s="455">
        <f t="shared" si="64"/>
        <v>0</v>
      </c>
      <c r="I1148" s="2"/>
    </row>
    <row r="1149" spans="1:9" s="3" customFormat="1" outlineLevel="1">
      <c r="A1149" s="48" t="s">
        <v>1521</v>
      </c>
      <c r="B1149" s="388"/>
      <c r="C1149" s="388"/>
      <c r="D1149" s="397" t="s">
        <v>915</v>
      </c>
      <c r="E1149" s="398" t="s">
        <v>117</v>
      </c>
      <c r="F1149" s="390">
        <v>150</v>
      </c>
      <c r="G1149" s="391"/>
      <c r="H1149" s="455">
        <f t="shared" si="64"/>
        <v>0</v>
      </c>
      <c r="I1149" s="2"/>
    </row>
    <row r="1150" spans="1:9" s="3" customFormat="1" outlineLevel="1">
      <c r="A1150" s="48" t="s">
        <v>1521</v>
      </c>
      <c r="B1150" s="388"/>
      <c r="C1150" s="388"/>
      <c r="D1150" s="397" t="s">
        <v>916</v>
      </c>
      <c r="E1150" s="398" t="s">
        <v>117</v>
      </c>
      <c r="F1150" s="390">
        <v>190</v>
      </c>
      <c r="G1150" s="391"/>
      <c r="H1150" s="455">
        <f t="shared" si="64"/>
        <v>0</v>
      </c>
      <c r="I1150" s="2"/>
    </row>
    <row r="1151" spans="1:9" s="3" customFormat="1" outlineLevel="1">
      <c r="A1151" s="48" t="s">
        <v>1521</v>
      </c>
      <c r="B1151" s="388"/>
      <c r="C1151" s="388"/>
      <c r="D1151" s="397" t="s">
        <v>917</v>
      </c>
      <c r="E1151" s="398" t="s">
        <v>117</v>
      </c>
      <c r="F1151" s="390">
        <v>120</v>
      </c>
      <c r="G1151" s="391"/>
      <c r="H1151" s="455">
        <f t="shared" si="64"/>
        <v>0</v>
      </c>
      <c r="I1151" s="2"/>
    </row>
    <row r="1152" spans="1:9" s="3" customFormat="1" outlineLevel="1">
      <c r="A1152" s="48" t="s">
        <v>1521</v>
      </c>
      <c r="B1152" s="388"/>
      <c r="C1152" s="388"/>
      <c r="D1152" s="397" t="s">
        <v>918</v>
      </c>
      <c r="E1152" s="398" t="s">
        <v>117</v>
      </c>
      <c r="F1152" s="390">
        <v>25</v>
      </c>
      <c r="G1152" s="391"/>
      <c r="H1152" s="455">
        <f t="shared" si="64"/>
        <v>0</v>
      </c>
      <c r="I1152" s="2"/>
    </row>
    <row r="1153" spans="1:9" s="3" customFormat="1" outlineLevel="1">
      <c r="A1153" s="48" t="s">
        <v>1521</v>
      </c>
      <c r="B1153" s="388"/>
      <c r="C1153" s="388"/>
      <c r="D1153" s="397" t="s">
        <v>919</v>
      </c>
      <c r="E1153" s="398" t="s">
        <v>117</v>
      </c>
      <c r="F1153" s="390">
        <v>95</v>
      </c>
      <c r="G1153" s="391"/>
      <c r="H1153" s="455">
        <f t="shared" si="64"/>
        <v>0</v>
      </c>
      <c r="I1153" s="2"/>
    </row>
    <row r="1154" spans="1:9" s="3" customFormat="1" outlineLevel="1">
      <c r="A1154" s="48" t="s">
        <v>1521</v>
      </c>
      <c r="B1154" s="388"/>
      <c r="C1154" s="388"/>
      <c r="D1154" s="393"/>
      <c r="E1154" s="389"/>
      <c r="F1154" s="390"/>
      <c r="G1154" s="391"/>
      <c r="H1154" s="455">
        <f t="shared" si="64"/>
        <v>0</v>
      </c>
      <c r="I1154" s="2"/>
    </row>
    <row r="1155" spans="1:9" s="3" customFormat="1" ht="38.25" outlineLevel="1">
      <c r="A1155" s="48" t="s">
        <v>1521</v>
      </c>
      <c r="B1155" s="388" t="s">
        <v>920</v>
      </c>
      <c r="C1155" s="388"/>
      <c r="D1155" s="393" t="s">
        <v>921</v>
      </c>
      <c r="E1155" s="389"/>
      <c r="F1155" s="390"/>
      <c r="G1155" s="391"/>
      <c r="H1155" s="455">
        <f t="shared" si="64"/>
        <v>0</v>
      </c>
      <c r="I1155" s="2"/>
    </row>
    <row r="1156" spans="1:9" s="3" customFormat="1" outlineLevel="1">
      <c r="A1156" s="48" t="s">
        <v>1521</v>
      </c>
      <c r="B1156" s="388"/>
      <c r="C1156" s="388"/>
      <c r="D1156" s="397" t="s">
        <v>914</v>
      </c>
      <c r="E1156" s="398" t="s">
        <v>117</v>
      </c>
      <c r="F1156" s="390">
        <v>25</v>
      </c>
      <c r="G1156" s="391"/>
      <c r="H1156" s="455">
        <f t="shared" si="64"/>
        <v>0</v>
      </c>
      <c r="I1156" s="2"/>
    </row>
    <row r="1157" spans="1:9" s="3" customFormat="1" outlineLevel="1">
      <c r="A1157" s="48" t="s">
        <v>1521</v>
      </c>
      <c r="B1157" s="388"/>
      <c r="C1157" s="388"/>
      <c r="D1157" s="397" t="s">
        <v>915</v>
      </c>
      <c r="E1157" s="398" t="s">
        <v>117</v>
      </c>
      <c r="F1157" s="390">
        <v>150</v>
      </c>
      <c r="G1157" s="391"/>
      <c r="H1157" s="455">
        <f t="shared" si="64"/>
        <v>0</v>
      </c>
      <c r="I1157" s="2"/>
    </row>
    <row r="1158" spans="1:9" s="3" customFormat="1" outlineLevel="1">
      <c r="A1158" s="48" t="s">
        <v>1521</v>
      </c>
      <c r="B1158" s="388"/>
      <c r="C1158" s="388"/>
      <c r="D1158" s="397" t="s">
        <v>916</v>
      </c>
      <c r="E1158" s="398" t="s">
        <v>117</v>
      </c>
      <c r="F1158" s="390">
        <v>190</v>
      </c>
      <c r="G1158" s="391"/>
      <c r="H1158" s="455">
        <f t="shared" si="64"/>
        <v>0</v>
      </c>
      <c r="I1158" s="2"/>
    </row>
    <row r="1159" spans="1:9" s="3" customFormat="1" outlineLevel="1">
      <c r="A1159" s="48" t="s">
        <v>1521</v>
      </c>
      <c r="B1159" s="388"/>
      <c r="C1159" s="388"/>
      <c r="D1159" s="397" t="s">
        <v>917</v>
      </c>
      <c r="E1159" s="398" t="s">
        <v>117</v>
      </c>
      <c r="F1159" s="390">
        <v>120</v>
      </c>
      <c r="G1159" s="391"/>
      <c r="H1159" s="455">
        <f t="shared" si="64"/>
        <v>0</v>
      </c>
      <c r="I1159" s="2"/>
    </row>
    <row r="1160" spans="1:9" s="3" customFormat="1" outlineLevel="1">
      <c r="A1160" s="48" t="s">
        <v>1521</v>
      </c>
      <c r="B1160" s="388"/>
      <c r="C1160" s="388"/>
      <c r="D1160" s="397" t="s">
        <v>918</v>
      </c>
      <c r="E1160" s="398" t="s">
        <v>117</v>
      </c>
      <c r="F1160" s="390">
        <v>25</v>
      </c>
      <c r="G1160" s="391"/>
      <c r="H1160" s="455">
        <f t="shared" si="64"/>
        <v>0</v>
      </c>
      <c r="I1160" s="2"/>
    </row>
    <row r="1161" spans="1:9" s="3" customFormat="1" outlineLevel="1">
      <c r="A1161" s="48" t="s">
        <v>1521</v>
      </c>
      <c r="B1161" s="388"/>
      <c r="C1161" s="388"/>
      <c r="D1161" s="397" t="s">
        <v>919</v>
      </c>
      <c r="E1161" s="398" t="s">
        <v>117</v>
      </c>
      <c r="F1161" s="390">
        <v>95</v>
      </c>
      <c r="G1161" s="391"/>
      <c r="H1161" s="455">
        <f t="shared" si="64"/>
        <v>0</v>
      </c>
      <c r="I1161" s="2"/>
    </row>
    <row r="1162" spans="1:9" s="3" customFormat="1" ht="25.5" outlineLevel="1">
      <c r="A1162" s="48" t="s">
        <v>1521</v>
      </c>
      <c r="B1162" s="388" t="s">
        <v>922</v>
      </c>
      <c r="C1162" s="388"/>
      <c r="D1162" s="393" t="s">
        <v>923</v>
      </c>
      <c r="E1162" s="389" t="s">
        <v>40</v>
      </c>
      <c r="F1162" s="390">
        <v>1</v>
      </c>
      <c r="G1162" s="391"/>
      <c r="H1162" s="455">
        <f t="shared" si="64"/>
        <v>0</v>
      </c>
      <c r="I1162" s="2"/>
    </row>
    <row r="1163" spans="1:9" s="3" customFormat="1" ht="25.5" outlineLevel="1">
      <c r="A1163" s="48" t="s">
        <v>1521</v>
      </c>
      <c r="B1163" s="388" t="s">
        <v>924</v>
      </c>
      <c r="C1163" s="388"/>
      <c r="D1163" s="393" t="s">
        <v>925</v>
      </c>
      <c r="E1163" s="389"/>
      <c r="F1163" s="390"/>
      <c r="G1163" s="391"/>
      <c r="H1163" s="455">
        <f t="shared" si="64"/>
        <v>0</v>
      </c>
      <c r="I1163" s="2"/>
    </row>
    <row r="1164" spans="1:9" s="3" customFormat="1" outlineLevel="1">
      <c r="A1164" s="48" t="s">
        <v>1521</v>
      </c>
      <c r="B1164" s="388"/>
      <c r="C1164" s="388"/>
      <c r="D1164" s="397" t="s">
        <v>914</v>
      </c>
      <c r="E1164" s="389" t="s">
        <v>40</v>
      </c>
      <c r="F1164" s="390">
        <v>2</v>
      </c>
      <c r="G1164" s="391"/>
      <c r="H1164" s="455">
        <f t="shared" si="64"/>
        <v>0</v>
      </c>
      <c r="I1164" s="2"/>
    </row>
    <row r="1165" spans="1:9" s="3" customFormat="1" outlineLevel="1">
      <c r="A1165" s="48" t="s">
        <v>1521</v>
      </c>
      <c r="B1165" s="388"/>
      <c r="C1165" s="388"/>
      <c r="D1165" s="397" t="s">
        <v>915</v>
      </c>
      <c r="E1165" s="389" t="s">
        <v>40</v>
      </c>
      <c r="F1165" s="390">
        <v>3</v>
      </c>
      <c r="G1165" s="391"/>
      <c r="H1165" s="455">
        <f t="shared" si="64"/>
        <v>0</v>
      </c>
      <c r="I1165" s="2"/>
    </row>
    <row r="1166" spans="1:9" s="3" customFormat="1" outlineLevel="1">
      <c r="A1166" s="48" t="s">
        <v>1521</v>
      </c>
      <c r="B1166" s="388"/>
      <c r="C1166" s="388"/>
      <c r="D1166" s="397" t="s">
        <v>916</v>
      </c>
      <c r="E1166" s="389" t="s">
        <v>40</v>
      </c>
      <c r="F1166" s="390">
        <v>7</v>
      </c>
      <c r="G1166" s="391"/>
      <c r="H1166" s="455">
        <f t="shared" si="64"/>
        <v>0</v>
      </c>
      <c r="I1166" s="2"/>
    </row>
    <row r="1167" spans="1:9" s="3" customFormat="1" outlineLevel="1">
      <c r="A1167" s="48" t="s">
        <v>1521</v>
      </c>
      <c r="B1167" s="388"/>
      <c r="C1167" s="388"/>
      <c r="D1167" s="397" t="s">
        <v>917</v>
      </c>
      <c r="E1167" s="389" t="s">
        <v>40</v>
      </c>
      <c r="F1167" s="390">
        <v>4</v>
      </c>
      <c r="G1167" s="391"/>
      <c r="H1167" s="455">
        <f t="shared" si="64"/>
        <v>0</v>
      </c>
      <c r="I1167" s="2"/>
    </row>
    <row r="1168" spans="1:9" s="3" customFormat="1" ht="51" outlineLevel="1">
      <c r="A1168" s="48" t="s">
        <v>1521</v>
      </c>
      <c r="B1168" s="388" t="s">
        <v>926</v>
      </c>
      <c r="C1168" s="388"/>
      <c r="D1168" s="393" t="s">
        <v>927</v>
      </c>
      <c r="E1168" s="389" t="s">
        <v>40</v>
      </c>
      <c r="F1168" s="390">
        <v>4</v>
      </c>
      <c r="G1168" s="391"/>
      <c r="H1168" s="455">
        <f t="shared" si="64"/>
        <v>0</v>
      </c>
      <c r="I1168" s="2"/>
    </row>
    <row r="1169" spans="1:9" s="3" customFormat="1" ht="38.25" outlineLevel="1">
      <c r="A1169" s="48" t="s">
        <v>1521</v>
      </c>
      <c r="B1169" s="388" t="s">
        <v>928</v>
      </c>
      <c r="C1169" s="388"/>
      <c r="D1169" s="393" t="s">
        <v>929</v>
      </c>
      <c r="E1169" s="389" t="s">
        <v>40</v>
      </c>
      <c r="F1169" s="390">
        <v>210</v>
      </c>
      <c r="G1169" s="391"/>
      <c r="H1169" s="455">
        <f t="shared" si="64"/>
        <v>0</v>
      </c>
      <c r="I1169" s="2"/>
    </row>
    <row r="1170" spans="1:9" s="3" customFormat="1" ht="165.75" outlineLevel="1">
      <c r="A1170" s="48" t="s">
        <v>1521</v>
      </c>
      <c r="B1170" s="388" t="s">
        <v>930</v>
      </c>
      <c r="C1170" s="388"/>
      <c r="D1170" s="393" t="s">
        <v>931</v>
      </c>
      <c r="E1170" s="389" t="s">
        <v>40</v>
      </c>
      <c r="F1170" s="390">
        <v>1</v>
      </c>
      <c r="G1170" s="391"/>
      <c r="H1170" s="455">
        <f t="shared" si="64"/>
        <v>0</v>
      </c>
      <c r="I1170" s="2"/>
    </row>
    <row r="1171" spans="1:9" s="3" customFormat="1" ht="25.5" outlineLevel="1">
      <c r="A1171" s="48" t="s">
        <v>1521</v>
      </c>
      <c r="B1171" s="388" t="s">
        <v>932</v>
      </c>
      <c r="C1171" s="388"/>
      <c r="D1171" s="393" t="s">
        <v>933</v>
      </c>
      <c r="E1171" s="389" t="s">
        <v>820</v>
      </c>
      <c r="F1171" s="390">
        <v>1</v>
      </c>
      <c r="G1171" s="391"/>
      <c r="H1171" s="455">
        <f t="shared" si="64"/>
        <v>0</v>
      </c>
      <c r="I1171" s="2"/>
    </row>
    <row r="1172" spans="1:9" s="3" customFormat="1" ht="25.5" outlineLevel="1">
      <c r="A1172" s="48" t="s">
        <v>1521</v>
      </c>
      <c r="B1172" s="388"/>
      <c r="C1172" s="388"/>
      <c r="D1172" s="394" t="s">
        <v>934</v>
      </c>
      <c r="E1172" s="389"/>
      <c r="F1172" s="390"/>
      <c r="G1172" s="391"/>
      <c r="H1172" s="455">
        <f t="shared" si="64"/>
        <v>0</v>
      </c>
      <c r="I1172" s="2"/>
    </row>
    <row r="1173" spans="1:9" s="3" customFormat="1" ht="114.75" outlineLevel="1">
      <c r="A1173" s="48" t="s">
        <v>1521</v>
      </c>
      <c r="B1173" s="388" t="s">
        <v>935</v>
      </c>
      <c r="C1173" s="388"/>
      <c r="D1173" s="393" t="s">
        <v>936</v>
      </c>
      <c r="E1173" s="389"/>
      <c r="F1173" s="390"/>
      <c r="G1173" s="391"/>
      <c r="H1173" s="455">
        <f t="shared" si="64"/>
        <v>0</v>
      </c>
      <c r="I1173" s="2"/>
    </row>
    <row r="1174" spans="1:9" s="3" customFormat="1" outlineLevel="1">
      <c r="A1174" s="48" t="s">
        <v>1521</v>
      </c>
      <c r="B1174" s="388"/>
      <c r="C1174" s="388"/>
      <c r="D1174" s="399" t="s">
        <v>937</v>
      </c>
      <c r="E1174" s="400" t="s">
        <v>875</v>
      </c>
      <c r="F1174" s="390">
        <v>220</v>
      </c>
      <c r="G1174" s="391"/>
      <c r="H1174" s="455">
        <f t="shared" si="64"/>
        <v>0</v>
      </c>
      <c r="I1174" s="2"/>
    </row>
    <row r="1175" spans="1:9" s="3" customFormat="1" outlineLevel="1">
      <c r="A1175" s="48" t="s">
        <v>1521</v>
      </c>
      <c r="B1175" s="388"/>
      <c r="C1175" s="388"/>
      <c r="D1175" s="399" t="s">
        <v>938</v>
      </c>
      <c r="E1175" s="400" t="s">
        <v>875</v>
      </c>
      <c r="F1175" s="390">
        <v>150</v>
      </c>
      <c r="G1175" s="391"/>
      <c r="H1175" s="455">
        <f t="shared" si="64"/>
        <v>0</v>
      </c>
      <c r="I1175" s="2"/>
    </row>
    <row r="1176" spans="1:9" s="3" customFormat="1" ht="51" outlineLevel="1">
      <c r="A1176" s="48" t="s">
        <v>1521</v>
      </c>
      <c r="B1176" s="388" t="s">
        <v>939</v>
      </c>
      <c r="C1176" s="388"/>
      <c r="D1176" s="395" t="s">
        <v>940</v>
      </c>
      <c r="E1176" s="389"/>
      <c r="F1176" s="390"/>
      <c r="G1176" s="391"/>
      <c r="H1176" s="455">
        <f t="shared" si="64"/>
        <v>0</v>
      </c>
      <c r="I1176" s="2"/>
    </row>
    <row r="1177" spans="1:9" s="3" customFormat="1" ht="51" outlineLevel="1">
      <c r="A1177" s="48" t="s">
        <v>1521</v>
      </c>
      <c r="B1177" s="388"/>
      <c r="C1177" s="388"/>
      <c r="D1177" s="397" t="s">
        <v>941</v>
      </c>
      <c r="E1177" s="389"/>
      <c r="F1177" s="390"/>
      <c r="G1177" s="391"/>
      <c r="H1177" s="455">
        <f t="shared" si="64"/>
        <v>0</v>
      </c>
      <c r="I1177" s="2"/>
    </row>
    <row r="1178" spans="1:9" s="3" customFormat="1" outlineLevel="1">
      <c r="A1178" s="48" t="s">
        <v>1521</v>
      </c>
      <c r="B1178" s="388"/>
      <c r="C1178" s="388"/>
      <c r="D1178" s="397" t="s">
        <v>942</v>
      </c>
      <c r="E1178" s="400" t="s">
        <v>875</v>
      </c>
      <c r="F1178" s="390">
        <v>300</v>
      </c>
      <c r="G1178" s="391"/>
      <c r="H1178" s="455">
        <f t="shared" si="64"/>
        <v>0</v>
      </c>
      <c r="I1178" s="2"/>
    </row>
    <row r="1179" spans="1:9" s="3" customFormat="1" outlineLevel="1">
      <c r="A1179" s="48" t="s">
        <v>1521</v>
      </c>
      <c r="B1179" s="388"/>
      <c r="C1179" s="388"/>
      <c r="D1179" s="397" t="s">
        <v>943</v>
      </c>
      <c r="E1179" s="400" t="s">
        <v>875</v>
      </c>
      <c r="F1179" s="390">
        <v>145</v>
      </c>
      <c r="G1179" s="391"/>
      <c r="H1179" s="455">
        <f t="shared" si="64"/>
        <v>0</v>
      </c>
      <c r="I1179" s="2"/>
    </row>
    <row r="1180" spans="1:9" s="3" customFormat="1" outlineLevel="1">
      <c r="A1180" s="48" t="s">
        <v>1521</v>
      </c>
      <c r="B1180" s="388"/>
      <c r="C1180" s="388"/>
      <c r="D1180" s="397" t="s">
        <v>944</v>
      </c>
      <c r="E1180" s="400" t="s">
        <v>875</v>
      </c>
      <c r="F1180" s="390">
        <v>120</v>
      </c>
      <c r="G1180" s="391"/>
      <c r="H1180" s="455">
        <f t="shared" si="64"/>
        <v>0</v>
      </c>
      <c r="I1180" s="2"/>
    </row>
    <row r="1181" spans="1:9" s="3" customFormat="1" outlineLevel="1">
      <c r="A1181" s="48" t="s">
        <v>1521</v>
      </c>
      <c r="B1181" s="388"/>
      <c r="C1181" s="388"/>
      <c r="D1181" s="397" t="s">
        <v>945</v>
      </c>
      <c r="E1181" s="400" t="s">
        <v>875</v>
      </c>
      <c r="F1181" s="390">
        <v>60</v>
      </c>
      <c r="G1181" s="391"/>
      <c r="H1181" s="455">
        <f t="shared" si="64"/>
        <v>0</v>
      </c>
      <c r="I1181" s="2"/>
    </row>
    <row r="1182" spans="1:9" s="3" customFormat="1" outlineLevel="1">
      <c r="A1182" s="48" t="s">
        <v>1521</v>
      </c>
      <c r="B1182" s="388"/>
      <c r="C1182" s="388"/>
      <c r="D1182" s="397" t="s">
        <v>946</v>
      </c>
      <c r="E1182" s="400" t="s">
        <v>875</v>
      </c>
      <c r="F1182" s="390">
        <v>40</v>
      </c>
      <c r="G1182" s="391"/>
      <c r="H1182" s="455">
        <f t="shared" si="64"/>
        <v>0</v>
      </c>
      <c r="I1182" s="2"/>
    </row>
    <row r="1183" spans="1:9" s="3" customFormat="1" ht="38.25" outlineLevel="1">
      <c r="A1183" s="48" t="s">
        <v>1521</v>
      </c>
      <c r="B1183" s="388" t="s">
        <v>947</v>
      </c>
      <c r="C1183" s="388"/>
      <c r="D1183" s="393" t="s">
        <v>2605</v>
      </c>
      <c r="E1183" s="389" t="s">
        <v>40</v>
      </c>
      <c r="F1183" s="390">
        <v>9</v>
      </c>
      <c r="G1183" s="391"/>
      <c r="H1183" s="455">
        <f t="shared" si="64"/>
        <v>0</v>
      </c>
      <c r="I1183" s="2"/>
    </row>
    <row r="1184" spans="1:9" s="3" customFormat="1" ht="38.25" outlineLevel="1">
      <c r="A1184" s="48" t="s">
        <v>1521</v>
      </c>
      <c r="B1184" s="388" t="s">
        <v>948</v>
      </c>
      <c r="C1184" s="388" t="s">
        <v>2544</v>
      </c>
      <c r="D1184" s="393" t="s">
        <v>2543</v>
      </c>
      <c r="E1184" s="389"/>
      <c r="F1184" s="390"/>
      <c r="G1184" s="391"/>
      <c r="H1184" s="455">
        <f t="shared" si="64"/>
        <v>0</v>
      </c>
      <c r="I1184" s="2"/>
    </row>
    <row r="1185" spans="1:9" s="3" customFormat="1" outlineLevel="1">
      <c r="A1185" s="48"/>
      <c r="B1185" s="388"/>
      <c r="C1185" s="388" t="s">
        <v>2544</v>
      </c>
      <c r="D1185" s="393" t="s">
        <v>2531</v>
      </c>
      <c r="E1185" s="389" t="s">
        <v>40</v>
      </c>
      <c r="F1185" s="390">
        <v>2</v>
      </c>
      <c r="G1185" s="391"/>
      <c r="H1185" s="455">
        <f t="shared" si="64"/>
        <v>0</v>
      </c>
      <c r="I1185" s="2"/>
    </row>
    <row r="1186" spans="1:9" s="3" customFormat="1" outlineLevel="1">
      <c r="A1186" s="48"/>
      <c r="B1186" s="388"/>
      <c r="C1186" s="388"/>
      <c r="D1186" s="393" t="s">
        <v>2532</v>
      </c>
      <c r="E1186" s="389" t="s">
        <v>40</v>
      </c>
      <c r="F1186" s="390">
        <v>2</v>
      </c>
      <c r="G1186" s="391"/>
      <c r="H1186" s="455">
        <f t="shared" si="64"/>
        <v>0</v>
      </c>
      <c r="I1186" s="2"/>
    </row>
    <row r="1187" spans="1:9" s="3" customFormat="1" ht="38.25" outlineLevel="1">
      <c r="A1187" s="48" t="s">
        <v>1521</v>
      </c>
      <c r="B1187" s="388" t="s">
        <v>949</v>
      </c>
      <c r="C1187" s="388"/>
      <c r="D1187" s="393" t="s">
        <v>950</v>
      </c>
      <c r="E1187" s="389" t="s">
        <v>820</v>
      </c>
      <c r="F1187" s="390">
        <v>1</v>
      </c>
      <c r="G1187" s="391"/>
      <c r="H1187" s="455">
        <f t="shared" si="64"/>
        <v>0</v>
      </c>
      <c r="I1187" s="2"/>
    </row>
    <row r="1188" spans="1:9" s="3" customFormat="1" outlineLevel="1">
      <c r="A1188" s="48" t="s">
        <v>1521</v>
      </c>
      <c r="B1188" s="388"/>
      <c r="C1188" s="388" t="s">
        <v>2603</v>
      </c>
      <c r="D1188" s="393" t="s">
        <v>951</v>
      </c>
      <c r="E1188" s="389"/>
      <c r="F1188" s="390"/>
      <c r="G1188" s="391"/>
      <c r="H1188" s="455">
        <f t="shared" si="64"/>
        <v>0</v>
      </c>
      <c r="I1188" s="2"/>
    </row>
    <row r="1189" spans="1:9" s="3" customFormat="1" ht="165.75" outlineLevel="1">
      <c r="A1189" s="48" t="s">
        <v>1521</v>
      </c>
      <c r="B1189" s="388" t="s">
        <v>952</v>
      </c>
      <c r="C1189" s="388" t="s">
        <v>2603</v>
      </c>
      <c r="D1189" s="393" t="s">
        <v>953</v>
      </c>
      <c r="E1189" s="389"/>
      <c r="F1189" s="390"/>
      <c r="G1189" s="391"/>
      <c r="H1189" s="455">
        <f t="shared" si="64"/>
        <v>0</v>
      </c>
      <c r="I1189" s="2"/>
    </row>
    <row r="1190" spans="1:9" s="3" customFormat="1" outlineLevel="1">
      <c r="A1190" s="48" t="s">
        <v>1521</v>
      </c>
      <c r="B1190" s="388"/>
      <c r="C1190" s="388" t="s">
        <v>2603</v>
      </c>
      <c r="D1190" s="393" t="s">
        <v>2597</v>
      </c>
      <c r="E1190" s="389" t="s">
        <v>811</v>
      </c>
      <c r="F1190" s="390">
        <v>32</v>
      </c>
      <c r="G1190" s="391"/>
      <c r="H1190" s="455">
        <f t="shared" si="64"/>
        <v>0</v>
      </c>
      <c r="I1190" s="2"/>
    </row>
    <row r="1191" spans="1:9" s="3" customFormat="1" outlineLevel="1">
      <c r="A1191" s="48"/>
      <c r="B1191" s="388"/>
      <c r="C1191" s="388"/>
      <c r="D1191" s="393" t="s">
        <v>2598</v>
      </c>
      <c r="E1191" s="389" t="s">
        <v>811</v>
      </c>
      <c r="F1191" s="390">
        <v>32</v>
      </c>
      <c r="G1191" s="391"/>
      <c r="H1191" s="455">
        <f t="shared" si="64"/>
        <v>0</v>
      </c>
      <c r="I1191" s="2"/>
    </row>
    <row r="1192" spans="1:9" s="3" customFormat="1" outlineLevel="1">
      <c r="A1192" s="48" t="s">
        <v>1521</v>
      </c>
      <c r="B1192" s="388"/>
      <c r="C1192" s="388" t="s">
        <v>2603</v>
      </c>
      <c r="D1192" s="393" t="s">
        <v>2599</v>
      </c>
      <c r="E1192" s="389" t="s">
        <v>40</v>
      </c>
      <c r="F1192" s="390">
        <v>8</v>
      </c>
      <c r="G1192" s="391"/>
      <c r="H1192" s="455">
        <f t="shared" si="64"/>
        <v>0</v>
      </c>
      <c r="I1192" s="2"/>
    </row>
    <row r="1193" spans="1:9" s="3" customFormat="1" outlineLevel="1">
      <c r="A1193" s="48" t="s">
        <v>1521</v>
      </c>
      <c r="B1193" s="388"/>
      <c r="C1193" s="388"/>
      <c r="D1193" s="393" t="s">
        <v>2600</v>
      </c>
      <c r="E1193" s="389" t="s">
        <v>40</v>
      </c>
      <c r="F1193" s="390">
        <v>8</v>
      </c>
      <c r="G1193" s="391"/>
      <c r="H1193" s="455">
        <f t="shared" si="64"/>
        <v>0</v>
      </c>
      <c r="I1193" s="2"/>
    </row>
    <row r="1194" spans="1:9" s="3" customFormat="1" outlineLevel="1">
      <c r="A1194" s="48" t="s">
        <v>1521</v>
      </c>
      <c r="B1194" s="388"/>
      <c r="C1194" s="388" t="s">
        <v>2603</v>
      </c>
      <c r="D1194" s="616" t="s">
        <v>2595</v>
      </c>
      <c r="E1194" s="389"/>
      <c r="F1194" s="390"/>
      <c r="G1194" s="391"/>
      <c r="H1194" s="455"/>
      <c r="I1194" s="2"/>
    </row>
    <row r="1195" spans="1:9" s="3" customFormat="1" ht="165.75" outlineLevel="1">
      <c r="A1195" s="48" t="s">
        <v>1521</v>
      </c>
      <c r="B1195" s="529" t="s">
        <v>2601</v>
      </c>
      <c r="C1195" s="388" t="s">
        <v>2603</v>
      </c>
      <c r="D1195" s="393" t="s">
        <v>2596</v>
      </c>
      <c r="E1195" s="389"/>
      <c r="F1195" s="390"/>
      <c r="G1195" s="391"/>
      <c r="H1195" s="455"/>
      <c r="I1195" s="2"/>
    </row>
    <row r="1196" spans="1:9" s="3" customFormat="1" outlineLevel="1">
      <c r="A1196" s="48" t="s">
        <v>1521</v>
      </c>
      <c r="B1196" s="388"/>
      <c r="C1196" s="388" t="s">
        <v>2603</v>
      </c>
      <c r="D1196" s="393" t="s">
        <v>2597</v>
      </c>
      <c r="E1196" s="389" t="s">
        <v>811</v>
      </c>
      <c r="F1196" s="390">
        <v>32</v>
      </c>
      <c r="G1196" s="391"/>
      <c r="H1196" s="455"/>
      <c r="I1196" s="2"/>
    </row>
    <row r="1197" spans="1:9" s="3" customFormat="1" outlineLevel="1">
      <c r="A1197" s="48" t="s">
        <v>1521</v>
      </c>
      <c r="B1197" s="388"/>
      <c r="C1197" s="388"/>
      <c r="D1197" s="393" t="s">
        <v>2598</v>
      </c>
      <c r="E1197" s="389" t="s">
        <v>811</v>
      </c>
      <c r="F1197" s="390">
        <v>32</v>
      </c>
      <c r="G1197" s="391"/>
      <c r="H1197" s="455"/>
      <c r="I1197" s="2"/>
    </row>
    <row r="1198" spans="1:9" s="3" customFormat="1" outlineLevel="1">
      <c r="A1198" s="48" t="s">
        <v>1521</v>
      </c>
      <c r="B1198" s="388"/>
      <c r="C1198" s="388" t="s">
        <v>2603</v>
      </c>
      <c r="D1198" s="393" t="s">
        <v>2599</v>
      </c>
      <c r="E1198" s="389" t="s">
        <v>40</v>
      </c>
      <c r="F1198" s="390">
        <v>8</v>
      </c>
      <c r="G1198" s="391"/>
      <c r="H1198" s="455"/>
      <c r="I1198" s="2"/>
    </row>
    <row r="1199" spans="1:9" s="3" customFormat="1" outlineLevel="1">
      <c r="A1199" s="48" t="s">
        <v>1521</v>
      </c>
      <c r="B1199" s="388"/>
      <c r="C1199" s="388"/>
      <c r="D1199" s="393" t="s">
        <v>2600</v>
      </c>
      <c r="E1199" s="389" t="s">
        <v>40</v>
      </c>
      <c r="F1199" s="390">
        <v>8</v>
      </c>
      <c r="G1199" s="391"/>
      <c r="H1199" s="392"/>
      <c r="I1199" s="2"/>
    </row>
    <row r="1200" spans="1:9" s="3" customFormat="1" ht="15.75">
      <c r="A1200" s="48" t="s">
        <v>1521</v>
      </c>
      <c r="B1200" s="236" t="str">
        <f>B1126</f>
        <v>C.</v>
      </c>
      <c r="C1200" s="538"/>
      <c r="D1200" s="237" t="s">
        <v>1519</v>
      </c>
      <c r="E1200" s="624"/>
      <c r="F1200" s="625"/>
      <c r="G1200" s="238"/>
      <c r="H1200" s="239">
        <f>SUM(H1129:H1193)</f>
        <v>0</v>
      </c>
      <c r="I1200" s="2"/>
    </row>
    <row r="1201" spans="1:9" s="3" customFormat="1">
      <c r="A1201" s="2"/>
      <c r="B1201" s="10"/>
      <c r="C1201" s="388"/>
      <c r="D1201" s="11"/>
      <c r="E1201" s="10"/>
      <c r="F1201" s="12"/>
      <c r="G1201" s="13"/>
      <c r="H1201" s="13"/>
      <c r="I1201" s="2"/>
    </row>
    <row r="1202" spans="1:9" s="3" customFormat="1">
      <c r="A1202" s="2"/>
      <c r="B1202" s="10"/>
      <c r="C1202" s="388"/>
      <c r="D1202" s="11"/>
      <c r="E1202" s="10"/>
      <c r="F1202" s="12"/>
      <c r="G1202" s="13"/>
      <c r="H1202" s="13"/>
      <c r="I1202" s="2"/>
    </row>
    <row r="1203" spans="1:9" ht="15.75">
      <c r="A1203" s="48" t="s">
        <v>1908</v>
      </c>
      <c r="B1203" s="232" t="s">
        <v>442</v>
      </c>
      <c r="C1203" s="537"/>
      <c r="D1203" s="232" t="s">
        <v>1523</v>
      </c>
      <c r="E1203" s="233"/>
      <c r="F1203" s="234"/>
      <c r="G1203" s="235"/>
      <c r="H1203" s="235"/>
    </row>
    <row r="1204" spans="1:9" outlineLevel="1">
      <c r="A1204" s="48" t="s">
        <v>1908</v>
      </c>
    </row>
    <row r="1205" spans="1:9" outlineLevel="1">
      <c r="A1205" s="48" t="s">
        <v>1908</v>
      </c>
      <c r="B1205" s="564" t="s">
        <v>1910</v>
      </c>
      <c r="C1205" s="565"/>
      <c r="D1205" s="566" t="s">
        <v>1911</v>
      </c>
      <c r="E1205" s="567"/>
      <c r="F1205" s="568"/>
      <c r="G1205" s="569"/>
      <c r="H1205" s="569"/>
    </row>
    <row r="1206" spans="1:9" s="3" customFormat="1" ht="63.75" outlineLevel="1">
      <c r="A1206" s="48" t="s">
        <v>1908</v>
      </c>
      <c r="B1206" s="564" t="s">
        <v>1912</v>
      </c>
      <c r="C1206" s="565"/>
      <c r="D1206" s="570" t="s">
        <v>1913</v>
      </c>
      <c r="E1206" s="567" t="s">
        <v>58</v>
      </c>
      <c r="F1206" s="568">
        <f>70*0.8*0.8</f>
        <v>44.800000000000004</v>
      </c>
      <c r="G1206" s="569"/>
      <c r="H1206" s="569">
        <f>$F1206*G1206</f>
        <v>0</v>
      </c>
      <c r="I1206" s="2"/>
    </row>
    <row r="1207" spans="1:9" s="3" customFormat="1" ht="25.5" outlineLevel="1">
      <c r="A1207" s="48" t="s">
        <v>1908</v>
      </c>
      <c r="B1207" s="564" t="s">
        <v>1914</v>
      </c>
      <c r="C1207" s="565"/>
      <c r="D1207" s="570" t="s">
        <v>1915</v>
      </c>
      <c r="E1207" s="567" t="s">
        <v>40</v>
      </c>
      <c r="F1207" s="568">
        <v>2</v>
      </c>
      <c r="G1207" s="569"/>
      <c r="H1207" s="569">
        <f t="shared" ref="H1207:H1218" si="65">$F1207*G1207</f>
        <v>0</v>
      </c>
      <c r="I1207" s="2"/>
    </row>
    <row r="1208" spans="1:9" s="3" customFormat="1" ht="38.25" outlineLevel="1">
      <c r="A1208" s="48" t="s">
        <v>1908</v>
      </c>
      <c r="B1208" s="564" t="s">
        <v>1916</v>
      </c>
      <c r="C1208" s="565"/>
      <c r="D1208" s="570" t="s">
        <v>1917</v>
      </c>
      <c r="E1208" s="567" t="s">
        <v>58</v>
      </c>
      <c r="F1208" s="568">
        <f>70*0.8*0.2</f>
        <v>11.200000000000001</v>
      </c>
      <c r="G1208" s="569"/>
      <c r="H1208" s="569">
        <f t="shared" si="65"/>
        <v>0</v>
      </c>
      <c r="I1208" s="2"/>
    </row>
    <row r="1209" spans="1:9" s="3" customFormat="1" outlineLevel="1">
      <c r="A1209" s="48" t="s">
        <v>1908</v>
      </c>
      <c r="B1209" s="564" t="s">
        <v>1918</v>
      </c>
      <c r="C1209" s="565"/>
      <c r="D1209" s="570" t="s">
        <v>1919</v>
      </c>
      <c r="E1209" s="567" t="s">
        <v>875</v>
      </c>
      <c r="F1209" s="568">
        <v>150</v>
      </c>
      <c r="G1209" s="569"/>
      <c r="H1209" s="569">
        <f t="shared" si="65"/>
        <v>0</v>
      </c>
      <c r="I1209" s="2"/>
    </row>
    <row r="1210" spans="1:9" s="3" customFormat="1" outlineLevel="1">
      <c r="A1210" s="48" t="s">
        <v>1908</v>
      </c>
      <c r="B1210" s="564" t="s">
        <v>1920</v>
      </c>
      <c r="C1210" s="565"/>
      <c r="D1210" s="570" t="s">
        <v>1921</v>
      </c>
      <c r="E1210" s="567" t="s">
        <v>875</v>
      </c>
      <c r="F1210" s="568">
        <v>150</v>
      </c>
      <c r="G1210" s="569"/>
      <c r="H1210" s="569">
        <f t="shared" si="65"/>
        <v>0</v>
      </c>
      <c r="I1210" s="2"/>
    </row>
    <row r="1211" spans="1:9" s="3" customFormat="1" outlineLevel="1">
      <c r="A1211" s="48" t="s">
        <v>1908</v>
      </c>
      <c r="B1211" s="564" t="s">
        <v>1922</v>
      </c>
      <c r="C1211" s="565"/>
      <c r="D1211" s="570" t="s">
        <v>1923</v>
      </c>
      <c r="E1211" s="567" t="s">
        <v>875</v>
      </c>
      <c r="F1211" s="568">
        <v>70</v>
      </c>
      <c r="G1211" s="569"/>
      <c r="H1211" s="569">
        <f t="shared" si="65"/>
        <v>0</v>
      </c>
      <c r="I1211" s="2"/>
    </row>
    <row r="1212" spans="1:9" s="3" customFormat="1" ht="38.25" outlineLevel="1">
      <c r="A1212" s="48" t="s">
        <v>1908</v>
      </c>
      <c r="B1212" s="564" t="s">
        <v>1924</v>
      </c>
      <c r="C1212" s="565"/>
      <c r="D1212" s="570" t="s">
        <v>1925</v>
      </c>
      <c r="E1212" s="567" t="s">
        <v>58</v>
      </c>
      <c r="F1212" s="568">
        <f>70*0.8*0.8</f>
        <v>44.800000000000004</v>
      </c>
      <c r="G1212" s="569"/>
      <c r="H1212" s="569">
        <f t="shared" si="65"/>
        <v>0</v>
      </c>
      <c r="I1212" s="2"/>
    </row>
    <row r="1213" spans="1:9" s="3" customFormat="1" ht="76.5" outlineLevel="1">
      <c r="A1213" s="48" t="s">
        <v>1908</v>
      </c>
      <c r="B1213" s="564" t="s">
        <v>1926</v>
      </c>
      <c r="C1213" s="565"/>
      <c r="D1213" s="570" t="s">
        <v>1927</v>
      </c>
      <c r="E1213" s="567" t="s">
        <v>58</v>
      </c>
      <c r="F1213" s="568">
        <f>70*0.8*0.6</f>
        <v>33.6</v>
      </c>
      <c r="G1213" s="569"/>
      <c r="H1213" s="569">
        <f t="shared" si="65"/>
        <v>0</v>
      </c>
      <c r="I1213" s="2"/>
    </row>
    <row r="1214" spans="1:9" s="3" customFormat="1" ht="63.75" outlineLevel="1">
      <c r="A1214" s="48" t="s">
        <v>1908</v>
      </c>
      <c r="B1214" s="564" t="s">
        <v>1928</v>
      </c>
      <c r="C1214" s="565"/>
      <c r="D1214" s="570" t="s">
        <v>1929</v>
      </c>
      <c r="E1214" s="567" t="s">
        <v>58</v>
      </c>
      <c r="F1214" s="568">
        <f>30*0.4*0.6</f>
        <v>7.1999999999999993</v>
      </c>
      <c r="G1214" s="569"/>
      <c r="H1214" s="569">
        <f t="shared" si="65"/>
        <v>0</v>
      </c>
      <c r="I1214" s="2"/>
    </row>
    <row r="1215" spans="1:9" s="3" customFormat="1" outlineLevel="1">
      <c r="A1215" s="48" t="s">
        <v>1908</v>
      </c>
      <c r="B1215" s="564" t="s">
        <v>1930</v>
      </c>
      <c r="C1215" s="565"/>
      <c r="D1215" s="570" t="s">
        <v>1931</v>
      </c>
      <c r="E1215" s="567" t="s">
        <v>40</v>
      </c>
      <c r="F1215" s="568">
        <v>3</v>
      </c>
      <c r="G1215" s="569"/>
      <c r="H1215" s="569">
        <f t="shared" si="65"/>
        <v>0</v>
      </c>
      <c r="I1215" s="2"/>
    </row>
    <row r="1216" spans="1:9" s="3" customFormat="1" outlineLevel="1">
      <c r="A1216" s="48" t="s">
        <v>1908</v>
      </c>
      <c r="B1216" s="564" t="s">
        <v>1932</v>
      </c>
      <c r="C1216" s="565"/>
      <c r="D1216" s="570" t="s">
        <v>1933</v>
      </c>
      <c r="E1216" s="567" t="s">
        <v>875</v>
      </c>
      <c r="F1216" s="568">
        <v>60</v>
      </c>
      <c r="G1216" s="569"/>
      <c r="H1216" s="569">
        <f t="shared" si="65"/>
        <v>0</v>
      </c>
      <c r="I1216" s="2"/>
    </row>
    <row r="1217" spans="1:9" s="3" customFormat="1" ht="38.25" outlineLevel="1">
      <c r="A1217" s="48" t="s">
        <v>1908</v>
      </c>
      <c r="B1217" s="564" t="s">
        <v>1934</v>
      </c>
      <c r="C1217" s="565"/>
      <c r="D1217" s="570" t="s">
        <v>1917</v>
      </c>
      <c r="E1217" s="567" t="s">
        <v>58</v>
      </c>
      <c r="F1217" s="568">
        <f>30*0.4*0.2</f>
        <v>2.4000000000000004</v>
      </c>
      <c r="G1217" s="569"/>
      <c r="H1217" s="569">
        <f t="shared" si="65"/>
        <v>0</v>
      </c>
      <c r="I1217" s="2"/>
    </row>
    <row r="1218" spans="1:9" s="3" customFormat="1" ht="76.5" outlineLevel="1">
      <c r="A1218" s="48" t="s">
        <v>1908</v>
      </c>
      <c r="B1218" s="564" t="s">
        <v>1935</v>
      </c>
      <c r="C1218" s="565"/>
      <c r="D1218" s="570" t="s">
        <v>1927</v>
      </c>
      <c r="E1218" s="567" t="s">
        <v>58</v>
      </c>
      <c r="F1218" s="568">
        <f>30*0.4*0.4</f>
        <v>4.8000000000000007</v>
      </c>
      <c r="G1218" s="569"/>
      <c r="H1218" s="569">
        <f t="shared" si="65"/>
        <v>0</v>
      </c>
      <c r="I1218" s="2"/>
    </row>
    <row r="1219" spans="1:9" s="3" customFormat="1" outlineLevel="1">
      <c r="A1219" s="48" t="s">
        <v>1908</v>
      </c>
      <c r="B1219" s="564" t="s">
        <v>1910</v>
      </c>
      <c r="C1219" s="565"/>
      <c r="D1219" s="566" t="s">
        <v>1936</v>
      </c>
      <c r="E1219" s="567"/>
      <c r="F1219" s="568"/>
      <c r="G1219" s="569"/>
      <c r="H1219" s="569">
        <f>SUM(H1206:H1218)</f>
        <v>0</v>
      </c>
      <c r="I1219" s="2"/>
    </row>
    <row r="1220" spans="1:9" s="3" customFormat="1" outlineLevel="1">
      <c r="A1220" s="48" t="s">
        <v>1908</v>
      </c>
      <c r="B1220" s="564"/>
      <c r="C1220" s="565"/>
      <c r="D1220" s="570"/>
      <c r="E1220" s="567"/>
      <c r="F1220" s="568"/>
      <c r="G1220" s="569"/>
      <c r="H1220" s="569"/>
      <c r="I1220" s="2"/>
    </row>
    <row r="1221" spans="1:9" s="3" customFormat="1" outlineLevel="1">
      <c r="A1221" s="48" t="s">
        <v>1908</v>
      </c>
      <c r="B1221" s="564"/>
      <c r="C1221" s="565"/>
      <c r="D1221" s="566"/>
      <c r="E1221" s="567"/>
      <c r="F1221" s="568"/>
      <c r="G1221" s="569"/>
      <c r="H1221" s="569"/>
      <c r="I1221" s="2"/>
    </row>
    <row r="1222" spans="1:9" s="3" customFormat="1" outlineLevel="1">
      <c r="A1222" s="48" t="s">
        <v>1908</v>
      </c>
      <c r="B1222" s="564" t="s">
        <v>1937</v>
      </c>
      <c r="C1222" s="565"/>
      <c r="D1222" s="566" t="s">
        <v>1938</v>
      </c>
      <c r="E1222" s="567"/>
      <c r="F1222" s="568"/>
      <c r="G1222" s="569"/>
      <c r="H1222" s="569"/>
      <c r="I1222" s="2"/>
    </row>
    <row r="1223" spans="1:9" s="3" customFormat="1" ht="51" outlineLevel="1">
      <c r="A1223" s="48" t="s">
        <v>1908</v>
      </c>
      <c r="B1223" s="564" t="s">
        <v>1939</v>
      </c>
      <c r="C1223" s="565"/>
      <c r="D1223" s="570" t="s">
        <v>1940</v>
      </c>
      <c r="E1223" s="567" t="s">
        <v>875</v>
      </c>
      <c r="F1223" s="568">
        <v>90</v>
      </c>
      <c r="G1223" s="569"/>
      <c r="H1223" s="569">
        <f t="shared" ref="H1223:H1241" si="66">$F1223*G1223</f>
        <v>0</v>
      </c>
      <c r="I1223" s="2"/>
    </row>
    <row r="1224" spans="1:9" s="3" customFormat="1" ht="63.75" outlineLevel="1">
      <c r="A1224" s="48" t="s">
        <v>1908</v>
      </c>
      <c r="B1224" s="564" t="s">
        <v>1941</v>
      </c>
      <c r="C1224" s="565"/>
      <c r="D1224" s="571" t="s">
        <v>1942</v>
      </c>
      <c r="E1224" s="572" t="s">
        <v>1153</v>
      </c>
      <c r="F1224" s="573" t="s">
        <v>1943</v>
      </c>
      <c r="G1224" s="574"/>
      <c r="H1224" s="569">
        <f t="shared" si="66"/>
        <v>0</v>
      </c>
      <c r="I1224" s="2"/>
    </row>
    <row r="1225" spans="1:9" s="3" customFormat="1" ht="51" outlineLevel="1">
      <c r="A1225" s="48" t="s">
        <v>1908</v>
      </c>
      <c r="B1225" s="564" t="s">
        <v>1944</v>
      </c>
      <c r="C1225" s="565"/>
      <c r="D1225" s="570" t="s">
        <v>1945</v>
      </c>
      <c r="E1225" s="567" t="s">
        <v>875</v>
      </c>
      <c r="F1225" s="568">
        <v>50</v>
      </c>
      <c r="G1225" s="569"/>
      <c r="H1225" s="569">
        <f t="shared" si="66"/>
        <v>0</v>
      </c>
      <c r="I1225" s="2"/>
    </row>
    <row r="1226" spans="1:9" s="3" customFormat="1" ht="25.5" outlineLevel="1">
      <c r="A1226" s="48" t="s">
        <v>1908</v>
      </c>
      <c r="B1226" s="564" t="s">
        <v>1946</v>
      </c>
      <c r="C1226" s="565"/>
      <c r="D1226" s="570" t="s">
        <v>1947</v>
      </c>
      <c r="E1226" s="567" t="s">
        <v>875</v>
      </c>
      <c r="F1226" s="568">
        <v>110</v>
      </c>
      <c r="G1226" s="569"/>
      <c r="H1226" s="569">
        <f t="shared" si="66"/>
        <v>0</v>
      </c>
      <c r="I1226" s="2"/>
    </row>
    <row r="1227" spans="1:9" s="3" customFormat="1" ht="63.75" outlineLevel="1">
      <c r="A1227" s="48" t="s">
        <v>1908</v>
      </c>
      <c r="B1227" s="564" t="s">
        <v>1948</v>
      </c>
      <c r="C1227" s="565"/>
      <c r="D1227" s="575" t="s">
        <v>2546</v>
      </c>
      <c r="E1227" s="567"/>
      <c r="F1227" s="567"/>
      <c r="G1227" s="569"/>
      <c r="H1227" s="569">
        <f t="shared" si="66"/>
        <v>0</v>
      </c>
      <c r="I1227" s="2"/>
    </row>
    <row r="1228" spans="1:9" s="3" customFormat="1" ht="38.25" outlineLevel="1">
      <c r="A1228" s="48" t="s">
        <v>1908</v>
      </c>
      <c r="B1228" s="576" t="s">
        <v>1949</v>
      </c>
      <c r="C1228" s="565"/>
      <c r="D1228" s="571" t="s">
        <v>1950</v>
      </c>
      <c r="E1228" s="577" t="s">
        <v>792</v>
      </c>
      <c r="F1228" s="578" t="s">
        <v>1943</v>
      </c>
      <c r="G1228" s="579"/>
      <c r="H1228" s="569">
        <f t="shared" si="66"/>
        <v>0</v>
      </c>
      <c r="I1228" s="2"/>
    </row>
    <row r="1229" spans="1:9" s="3" customFormat="1" ht="25.5" outlineLevel="1">
      <c r="A1229" s="48" t="s">
        <v>1908</v>
      </c>
      <c r="B1229" s="576" t="s">
        <v>1951</v>
      </c>
      <c r="C1229" s="565"/>
      <c r="D1229" s="571" t="s">
        <v>1952</v>
      </c>
      <c r="E1229" s="577" t="s">
        <v>792</v>
      </c>
      <c r="F1229" s="578" t="s">
        <v>1943</v>
      </c>
      <c r="G1229" s="579"/>
      <c r="H1229" s="569">
        <f t="shared" si="66"/>
        <v>0</v>
      </c>
      <c r="I1229" s="2"/>
    </row>
    <row r="1230" spans="1:9" s="3" customFormat="1" outlineLevel="1">
      <c r="A1230" s="48" t="s">
        <v>1908</v>
      </c>
      <c r="B1230" s="576" t="s">
        <v>1953</v>
      </c>
      <c r="C1230" s="565"/>
      <c r="D1230" s="571" t="s">
        <v>1954</v>
      </c>
      <c r="E1230" s="577" t="s">
        <v>792</v>
      </c>
      <c r="F1230" s="578" t="s">
        <v>1955</v>
      </c>
      <c r="G1230" s="579"/>
      <c r="H1230" s="569">
        <f t="shared" si="66"/>
        <v>0</v>
      </c>
      <c r="I1230" s="2"/>
    </row>
    <row r="1231" spans="1:9" s="3" customFormat="1" ht="25.5" outlineLevel="1">
      <c r="A1231" s="48" t="s">
        <v>1908</v>
      </c>
      <c r="B1231" s="576" t="s">
        <v>1956</v>
      </c>
      <c r="C1231" s="565"/>
      <c r="D1231" s="571" t="s">
        <v>1957</v>
      </c>
      <c r="E1231" s="577" t="s">
        <v>792</v>
      </c>
      <c r="F1231" s="578" t="s">
        <v>1958</v>
      </c>
      <c r="G1231" s="579"/>
      <c r="H1231" s="569">
        <f t="shared" si="66"/>
        <v>0</v>
      </c>
      <c r="I1231" s="2"/>
    </row>
    <row r="1232" spans="1:9" s="3" customFormat="1" outlineLevel="1">
      <c r="A1232" s="48" t="s">
        <v>1908</v>
      </c>
      <c r="B1232" s="576" t="s">
        <v>1959</v>
      </c>
      <c r="C1232" s="565"/>
      <c r="D1232" s="571" t="s">
        <v>1960</v>
      </c>
      <c r="E1232" s="577" t="s">
        <v>792</v>
      </c>
      <c r="F1232" s="578" t="s">
        <v>1943</v>
      </c>
      <c r="G1232" s="579"/>
      <c r="H1232" s="569">
        <f t="shared" si="66"/>
        <v>0</v>
      </c>
      <c r="I1232" s="2"/>
    </row>
    <row r="1233" spans="1:9" s="3" customFormat="1" outlineLevel="1">
      <c r="A1233" s="48" t="s">
        <v>1908</v>
      </c>
      <c r="B1233" s="576" t="s">
        <v>1961</v>
      </c>
      <c r="C1233" s="565"/>
      <c r="D1233" s="571" t="s">
        <v>1962</v>
      </c>
      <c r="E1233" s="577" t="s">
        <v>792</v>
      </c>
      <c r="F1233" s="578" t="s">
        <v>1963</v>
      </c>
      <c r="G1233" s="579"/>
      <c r="H1233" s="569">
        <f t="shared" si="66"/>
        <v>0</v>
      </c>
      <c r="I1233" s="2"/>
    </row>
    <row r="1234" spans="1:9" s="3" customFormat="1" outlineLevel="1">
      <c r="A1234" s="48" t="s">
        <v>1908</v>
      </c>
      <c r="B1234" s="576" t="s">
        <v>1964</v>
      </c>
      <c r="C1234" s="565"/>
      <c r="D1234" s="571" t="s">
        <v>1965</v>
      </c>
      <c r="E1234" s="577" t="s">
        <v>792</v>
      </c>
      <c r="F1234" s="578" t="s">
        <v>1966</v>
      </c>
      <c r="G1234" s="579"/>
      <c r="H1234" s="569">
        <f t="shared" si="66"/>
        <v>0</v>
      </c>
      <c r="I1234" s="2"/>
    </row>
    <row r="1235" spans="1:9" s="3" customFormat="1" outlineLevel="1">
      <c r="A1235" s="48" t="s">
        <v>1908</v>
      </c>
      <c r="B1235" s="576" t="s">
        <v>1967</v>
      </c>
      <c r="C1235" s="565"/>
      <c r="D1235" s="571" t="s">
        <v>1968</v>
      </c>
      <c r="E1235" s="577" t="s">
        <v>792</v>
      </c>
      <c r="F1235" s="578" t="s">
        <v>1969</v>
      </c>
      <c r="G1235" s="579"/>
      <c r="H1235" s="569">
        <f t="shared" si="66"/>
        <v>0</v>
      </c>
      <c r="I1235" s="2"/>
    </row>
    <row r="1236" spans="1:9" s="3" customFormat="1" outlineLevel="1">
      <c r="A1236" s="48" t="s">
        <v>1908</v>
      </c>
      <c r="B1236" s="576" t="s">
        <v>1970</v>
      </c>
      <c r="C1236" s="565"/>
      <c r="D1236" s="571" t="s">
        <v>1971</v>
      </c>
      <c r="E1236" s="577" t="s">
        <v>792</v>
      </c>
      <c r="F1236" s="578" t="s">
        <v>1943</v>
      </c>
      <c r="G1236" s="579"/>
      <c r="H1236" s="569">
        <f t="shared" si="66"/>
        <v>0</v>
      </c>
      <c r="I1236" s="2"/>
    </row>
    <row r="1237" spans="1:9" s="3" customFormat="1" outlineLevel="1">
      <c r="A1237" s="48" t="s">
        <v>1908</v>
      </c>
      <c r="B1237" s="576" t="s">
        <v>1972</v>
      </c>
      <c r="C1237" s="565"/>
      <c r="D1237" s="571" t="s">
        <v>1973</v>
      </c>
      <c r="E1237" s="577" t="s">
        <v>792</v>
      </c>
      <c r="F1237" s="578" t="s">
        <v>1974</v>
      </c>
      <c r="G1237" s="579"/>
      <c r="H1237" s="569">
        <f t="shared" si="66"/>
        <v>0</v>
      </c>
      <c r="I1237" s="2"/>
    </row>
    <row r="1238" spans="1:9" s="3" customFormat="1" outlineLevel="1">
      <c r="A1238" s="48" t="s">
        <v>1908</v>
      </c>
      <c r="B1238" s="576" t="s">
        <v>1975</v>
      </c>
      <c r="C1238" s="565"/>
      <c r="D1238" s="571" t="s">
        <v>1976</v>
      </c>
      <c r="E1238" s="577" t="s">
        <v>792</v>
      </c>
      <c r="F1238" s="578" t="s">
        <v>1977</v>
      </c>
      <c r="G1238" s="579"/>
      <c r="H1238" s="569">
        <f t="shared" si="66"/>
        <v>0</v>
      </c>
      <c r="I1238" s="2"/>
    </row>
    <row r="1239" spans="1:9" s="3" customFormat="1" outlineLevel="1">
      <c r="A1239" s="48" t="s">
        <v>1908</v>
      </c>
      <c r="B1239" s="576" t="s">
        <v>1978</v>
      </c>
      <c r="C1239" s="565"/>
      <c r="D1239" s="571" t="s">
        <v>1979</v>
      </c>
      <c r="E1239" s="577" t="s">
        <v>792</v>
      </c>
      <c r="F1239" s="578" t="s">
        <v>1943</v>
      </c>
      <c r="G1239" s="579"/>
      <c r="H1239" s="569">
        <f t="shared" si="66"/>
        <v>0</v>
      </c>
      <c r="I1239" s="2"/>
    </row>
    <row r="1240" spans="1:9" s="3" customFormat="1" outlineLevel="1">
      <c r="A1240" s="48" t="s">
        <v>1908</v>
      </c>
      <c r="B1240" s="576" t="s">
        <v>1980</v>
      </c>
      <c r="C1240" s="565"/>
      <c r="D1240" s="571" t="s">
        <v>1981</v>
      </c>
      <c r="E1240" s="577" t="s">
        <v>1982</v>
      </c>
      <c r="F1240" s="578" t="s">
        <v>1943</v>
      </c>
      <c r="G1240" s="579"/>
      <c r="H1240" s="569">
        <f t="shared" si="66"/>
        <v>0</v>
      </c>
      <c r="I1240" s="2"/>
    </row>
    <row r="1241" spans="1:9" s="3" customFormat="1" ht="153" outlineLevel="1">
      <c r="A1241" s="48" t="s">
        <v>1908</v>
      </c>
      <c r="B1241" s="576" t="s">
        <v>1983</v>
      </c>
      <c r="C1241" s="565"/>
      <c r="D1241" s="571" t="s">
        <v>2547</v>
      </c>
      <c r="E1241" s="577" t="s">
        <v>1982</v>
      </c>
      <c r="F1241" s="577" t="s">
        <v>1943</v>
      </c>
      <c r="G1241" s="579"/>
      <c r="H1241" s="569">
        <f t="shared" si="66"/>
        <v>0</v>
      </c>
      <c r="I1241" s="2"/>
    </row>
    <row r="1242" spans="1:9" s="3" customFormat="1" outlineLevel="1">
      <c r="A1242" s="48" t="s">
        <v>1908</v>
      </c>
      <c r="B1242" s="564" t="s">
        <v>1937</v>
      </c>
      <c r="C1242" s="565"/>
      <c r="D1242" s="566" t="s">
        <v>1984</v>
      </c>
      <c r="E1242" s="567"/>
      <c r="F1242" s="568"/>
      <c r="G1242" s="569"/>
      <c r="H1242" s="569">
        <f>SUM(H1223:H1241)</f>
        <v>0</v>
      </c>
      <c r="I1242" s="2"/>
    </row>
    <row r="1243" spans="1:9" s="3" customFormat="1" outlineLevel="1">
      <c r="A1243" s="48" t="s">
        <v>1908</v>
      </c>
      <c r="B1243" s="564"/>
      <c r="C1243" s="565"/>
      <c r="D1243" s="566"/>
      <c r="E1243" s="567"/>
      <c r="F1243" s="568"/>
      <c r="G1243" s="569"/>
      <c r="H1243" s="569"/>
      <c r="I1243" s="2"/>
    </row>
    <row r="1244" spans="1:9" s="3" customFormat="1" outlineLevel="1">
      <c r="A1244" s="48" t="s">
        <v>1908</v>
      </c>
      <c r="B1244" s="564" t="s">
        <v>1985</v>
      </c>
      <c r="C1244" s="565"/>
      <c r="D1244" s="566" t="s">
        <v>1986</v>
      </c>
      <c r="E1244" s="567"/>
      <c r="F1244" s="568"/>
      <c r="G1244" s="569"/>
      <c r="H1244" s="569"/>
      <c r="I1244" s="2"/>
    </row>
    <row r="1245" spans="1:9" s="3" customFormat="1" ht="38.25" outlineLevel="1">
      <c r="A1245" s="48" t="s">
        <v>1908</v>
      </c>
      <c r="B1245" s="576" t="s">
        <v>1987</v>
      </c>
      <c r="C1245" s="565"/>
      <c r="D1245" s="571" t="s">
        <v>1988</v>
      </c>
      <c r="E1245" s="577" t="s">
        <v>875</v>
      </c>
      <c r="F1245" s="578" t="s">
        <v>1989</v>
      </c>
      <c r="G1245" s="579"/>
      <c r="H1245" s="569">
        <f t="shared" ref="H1245:H1308" si="67">$F1245*G1245</f>
        <v>0</v>
      </c>
      <c r="I1245" s="2"/>
    </row>
    <row r="1246" spans="1:9" s="3" customFormat="1" outlineLevel="1">
      <c r="A1246" s="48" t="s">
        <v>1908</v>
      </c>
      <c r="B1246" s="576" t="s">
        <v>1990</v>
      </c>
      <c r="C1246" s="565"/>
      <c r="D1246" s="571" t="s">
        <v>1991</v>
      </c>
      <c r="E1246" s="577" t="s">
        <v>875</v>
      </c>
      <c r="F1246" s="578" t="s">
        <v>1992</v>
      </c>
      <c r="G1246" s="579"/>
      <c r="H1246" s="569">
        <f t="shared" si="67"/>
        <v>0</v>
      </c>
      <c r="I1246" s="2"/>
    </row>
    <row r="1247" spans="1:9" s="3" customFormat="1" outlineLevel="1">
      <c r="A1247" s="48" t="s">
        <v>1908</v>
      </c>
      <c r="B1247" s="576" t="s">
        <v>1993</v>
      </c>
      <c r="C1247" s="565"/>
      <c r="D1247" s="571" t="s">
        <v>1994</v>
      </c>
      <c r="E1247" s="577" t="s">
        <v>875</v>
      </c>
      <c r="F1247" s="578" t="s">
        <v>1995</v>
      </c>
      <c r="G1247" s="579"/>
      <c r="H1247" s="569">
        <f t="shared" si="67"/>
        <v>0</v>
      </c>
      <c r="I1247" s="2"/>
    </row>
    <row r="1248" spans="1:9" s="3" customFormat="1" outlineLevel="1">
      <c r="A1248" s="48" t="s">
        <v>1908</v>
      </c>
      <c r="B1248" s="576" t="s">
        <v>1996</v>
      </c>
      <c r="C1248" s="565"/>
      <c r="D1248" s="571" t="s">
        <v>1997</v>
      </c>
      <c r="E1248" s="577" t="s">
        <v>875</v>
      </c>
      <c r="F1248" s="578" t="s">
        <v>1998</v>
      </c>
      <c r="G1248" s="579"/>
      <c r="H1248" s="569">
        <f t="shared" si="67"/>
        <v>0</v>
      </c>
      <c r="I1248" s="2"/>
    </row>
    <row r="1249" spans="1:9" s="3" customFormat="1" outlineLevel="1">
      <c r="A1249" s="48" t="s">
        <v>1908</v>
      </c>
      <c r="B1249" s="576" t="s">
        <v>1999</v>
      </c>
      <c r="C1249" s="565"/>
      <c r="D1249" s="571" t="s">
        <v>2000</v>
      </c>
      <c r="E1249" s="577" t="s">
        <v>875</v>
      </c>
      <c r="F1249" s="578" t="s">
        <v>2001</v>
      </c>
      <c r="G1249" s="579"/>
      <c r="H1249" s="569">
        <f t="shared" si="67"/>
        <v>0</v>
      </c>
      <c r="I1249" s="2"/>
    </row>
    <row r="1250" spans="1:9" s="3" customFormat="1" outlineLevel="1">
      <c r="A1250" s="48" t="s">
        <v>1908</v>
      </c>
      <c r="B1250" s="576" t="s">
        <v>2002</v>
      </c>
      <c r="C1250" s="565"/>
      <c r="D1250" s="571" t="s">
        <v>2003</v>
      </c>
      <c r="E1250" s="577" t="s">
        <v>875</v>
      </c>
      <c r="F1250" s="578" t="s">
        <v>2004</v>
      </c>
      <c r="G1250" s="579"/>
      <c r="H1250" s="569">
        <f t="shared" si="67"/>
        <v>0</v>
      </c>
      <c r="I1250" s="2"/>
    </row>
    <row r="1251" spans="1:9" s="3" customFormat="1" ht="25.5" outlineLevel="1">
      <c r="A1251" s="48" t="s">
        <v>1908</v>
      </c>
      <c r="B1251" s="576" t="s">
        <v>2005</v>
      </c>
      <c r="C1251" s="565"/>
      <c r="D1251" s="571" t="s">
        <v>2006</v>
      </c>
      <c r="E1251" s="577" t="s">
        <v>875</v>
      </c>
      <c r="F1251" s="578" t="s">
        <v>2007</v>
      </c>
      <c r="G1251" s="579"/>
      <c r="H1251" s="569">
        <f t="shared" si="67"/>
        <v>0</v>
      </c>
      <c r="I1251" s="2"/>
    </row>
    <row r="1252" spans="1:9" s="3" customFormat="1" ht="25.5" outlineLevel="1">
      <c r="A1252" s="48" t="s">
        <v>1908</v>
      </c>
      <c r="B1252" s="576" t="s">
        <v>2008</v>
      </c>
      <c r="C1252" s="565"/>
      <c r="D1252" s="571" t="s">
        <v>2009</v>
      </c>
      <c r="E1252" s="577" t="s">
        <v>875</v>
      </c>
      <c r="F1252" s="578" t="s">
        <v>2007</v>
      </c>
      <c r="G1252" s="579"/>
      <c r="H1252" s="569">
        <f t="shared" si="67"/>
        <v>0</v>
      </c>
      <c r="I1252" s="2"/>
    </row>
    <row r="1253" spans="1:9" s="3" customFormat="1" outlineLevel="1">
      <c r="A1253" s="48" t="s">
        <v>1908</v>
      </c>
      <c r="B1253" s="576" t="s">
        <v>2010</v>
      </c>
      <c r="C1253" s="565"/>
      <c r="D1253" s="571" t="s">
        <v>2011</v>
      </c>
      <c r="E1253" s="577" t="s">
        <v>875</v>
      </c>
      <c r="F1253" s="578" t="s">
        <v>2012</v>
      </c>
      <c r="G1253" s="579"/>
      <c r="H1253" s="569">
        <f t="shared" si="67"/>
        <v>0</v>
      </c>
      <c r="I1253" s="2"/>
    </row>
    <row r="1254" spans="1:9" s="3" customFormat="1" outlineLevel="1">
      <c r="A1254" s="48" t="s">
        <v>1908</v>
      </c>
      <c r="B1254" s="576" t="s">
        <v>2013</v>
      </c>
      <c r="C1254" s="565"/>
      <c r="D1254" s="571" t="s">
        <v>2014</v>
      </c>
      <c r="E1254" s="577" t="s">
        <v>875</v>
      </c>
      <c r="F1254" s="578" t="s">
        <v>2015</v>
      </c>
      <c r="G1254" s="579"/>
      <c r="H1254" s="569">
        <f t="shared" si="67"/>
        <v>0</v>
      </c>
      <c r="I1254" s="2"/>
    </row>
    <row r="1255" spans="1:9" s="3" customFormat="1" outlineLevel="1">
      <c r="A1255" s="48" t="s">
        <v>1908</v>
      </c>
      <c r="B1255" s="576" t="s">
        <v>2016</v>
      </c>
      <c r="C1255" s="565"/>
      <c r="D1255" s="571" t="s">
        <v>2017</v>
      </c>
      <c r="E1255" s="577" t="s">
        <v>875</v>
      </c>
      <c r="F1255" s="578" t="s">
        <v>2015</v>
      </c>
      <c r="G1255" s="579"/>
      <c r="H1255" s="569">
        <f t="shared" si="67"/>
        <v>0</v>
      </c>
      <c r="I1255" s="2"/>
    </row>
    <row r="1256" spans="1:9" s="3" customFormat="1" outlineLevel="1">
      <c r="A1256" s="48" t="s">
        <v>1908</v>
      </c>
      <c r="B1256" s="576" t="s">
        <v>2018</v>
      </c>
      <c r="C1256" s="565"/>
      <c r="D1256" s="571" t="s">
        <v>2019</v>
      </c>
      <c r="E1256" s="577" t="s">
        <v>875</v>
      </c>
      <c r="F1256" s="578" t="s">
        <v>1998</v>
      </c>
      <c r="G1256" s="579"/>
      <c r="H1256" s="569">
        <f t="shared" si="67"/>
        <v>0</v>
      </c>
      <c r="I1256" s="2"/>
    </row>
    <row r="1257" spans="1:9" s="3" customFormat="1" outlineLevel="1">
      <c r="A1257" s="48" t="s">
        <v>1908</v>
      </c>
      <c r="B1257" s="576" t="s">
        <v>2020</v>
      </c>
      <c r="C1257" s="565"/>
      <c r="D1257" s="571" t="s">
        <v>2021</v>
      </c>
      <c r="E1257" s="577" t="s">
        <v>875</v>
      </c>
      <c r="F1257" s="578" t="s">
        <v>2022</v>
      </c>
      <c r="G1257" s="579"/>
      <c r="H1257" s="569">
        <f t="shared" si="67"/>
        <v>0</v>
      </c>
      <c r="I1257" s="2"/>
    </row>
    <row r="1258" spans="1:9" s="3" customFormat="1" outlineLevel="1">
      <c r="A1258" s="48" t="s">
        <v>1908</v>
      </c>
      <c r="B1258" s="576" t="s">
        <v>2023</v>
      </c>
      <c r="C1258" s="565"/>
      <c r="D1258" s="571" t="s">
        <v>2024</v>
      </c>
      <c r="E1258" s="577" t="s">
        <v>875</v>
      </c>
      <c r="F1258" s="578" t="s">
        <v>2025</v>
      </c>
      <c r="G1258" s="579"/>
      <c r="H1258" s="569">
        <f t="shared" si="67"/>
        <v>0</v>
      </c>
      <c r="I1258" s="2"/>
    </row>
    <row r="1259" spans="1:9" s="3" customFormat="1" ht="25.5" outlineLevel="1">
      <c r="A1259" s="48" t="s">
        <v>1908</v>
      </c>
      <c r="B1259" s="576" t="s">
        <v>2026</v>
      </c>
      <c r="C1259" s="565"/>
      <c r="D1259" s="571" t="s">
        <v>2027</v>
      </c>
      <c r="E1259" s="577" t="s">
        <v>792</v>
      </c>
      <c r="F1259" s="578" t="s">
        <v>2028</v>
      </c>
      <c r="G1259" s="579"/>
      <c r="H1259" s="569">
        <f t="shared" si="67"/>
        <v>0</v>
      </c>
      <c r="I1259" s="2"/>
    </row>
    <row r="1260" spans="1:9" s="3" customFormat="1" ht="25.5" outlineLevel="1">
      <c r="A1260" s="48" t="s">
        <v>1908</v>
      </c>
      <c r="B1260" s="576" t="s">
        <v>2029</v>
      </c>
      <c r="C1260" s="565"/>
      <c r="D1260" s="571" t="s">
        <v>2030</v>
      </c>
      <c r="E1260" s="577" t="s">
        <v>792</v>
      </c>
      <c r="F1260" s="578" t="s">
        <v>2031</v>
      </c>
      <c r="G1260" s="579"/>
      <c r="H1260" s="569">
        <f t="shared" si="67"/>
        <v>0</v>
      </c>
      <c r="I1260" s="2"/>
    </row>
    <row r="1261" spans="1:9" s="3" customFormat="1" ht="25.5" outlineLevel="1">
      <c r="A1261" s="48" t="s">
        <v>1908</v>
      </c>
      <c r="B1261" s="576" t="s">
        <v>2032</v>
      </c>
      <c r="C1261" s="565"/>
      <c r="D1261" s="571" t="s">
        <v>2033</v>
      </c>
      <c r="E1261" s="577" t="s">
        <v>792</v>
      </c>
      <c r="F1261" s="578" t="s">
        <v>1958</v>
      </c>
      <c r="G1261" s="579"/>
      <c r="H1261" s="569">
        <f t="shared" si="67"/>
        <v>0</v>
      </c>
      <c r="I1261" s="2"/>
    </row>
    <row r="1262" spans="1:9" s="3" customFormat="1" ht="25.5" outlineLevel="1">
      <c r="A1262" s="48" t="s">
        <v>1908</v>
      </c>
      <c r="B1262" s="576" t="s">
        <v>2034</v>
      </c>
      <c r="C1262" s="565"/>
      <c r="D1262" s="571" t="s">
        <v>2035</v>
      </c>
      <c r="E1262" s="577" t="s">
        <v>792</v>
      </c>
      <c r="F1262" s="578" t="s">
        <v>1943</v>
      </c>
      <c r="G1262" s="579"/>
      <c r="H1262" s="569">
        <f t="shared" si="67"/>
        <v>0</v>
      </c>
      <c r="I1262" s="2"/>
    </row>
    <row r="1263" spans="1:9" s="3" customFormat="1" outlineLevel="1">
      <c r="A1263" s="48" t="s">
        <v>1908</v>
      </c>
      <c r="B1263" s="576" t="s">
        <v>2036</v>
      </c>
      <c r="C1263" s="565"/>
      <c r="D1263" s="571" t="s">
        <v>2037</v>
      </c>
      <c r="E1263" s="577" t="s">
        <v>792</v>
      </c>
      <c r="F1263" s="578" t="s">
        <v>1977</v>
      </c>
      <c r="G1263" s="579"/>
      <c r="H1263" s="569">
        <f t="shared" si="67"/>
        <v>0</v>
      </c>
      <c r="I1263" s="2"/>
    </row>
    <row r="1264" spans="1:9" s="3" customFormat="1" outlineLevel="1">
      <c r="A1264" s="48" t="s">
        <v>1908</v>
      </c>
      <c r="B1264" s="576"/>
      <c r="C1264" s="565"/>
      <c r="D1264" s="580" t="s">
        <v>2038</v>
      </c>
      <c r="E1264" s="577" t="s">
        <v>792</v>
      </c>
      <c r="F1264" s="578" t="s">
        <v>1977</v>
      </c>
      <c r="G1264" s="579"/>
      <c r="H1264" s="569">
        <f t="shared" si="67"/>
        <v>0</v>
      </c>
      <c r="I1264" s="2"/>
    </row>
    <row r="1265" spans="1:9" s="3" customFormat="1" ht="38.25" outlineLevel="1">
      <c r="A1265" s="48" t="s">
        <v>1908</v>
      </c>
      <c r="B1265" s="576"/>
      <c r="C1265" s="565"/>
      <c r="D1265" s="580" t="s">
        <v>2039</v>
      </c>
      <c r="E1265" s="577" t="s">
        <v>792</v>
      </c>
      <c r="F1265" s="578" t="s">
        <v>1977</v>
      </c>
      <c r="G1265" s="579"/>
      <c r="H1265" s="569">
        <f t="shared" si="67"/>
        <v>0</v>
      </c>
      <c r="I1265" s="2"/>
    </row>
    <row r="1266" spans="1:9" s="3" customFormat="1" ht="63.75" outlineLevel="1">
      <c r="A1266" s="48" t="s">
        <v>1908</v>
      </c>
      <c r="B1266" s="576" t="s">
        <v>2040</v>
      </c>
      <c r="C1266" s="565" t="s">
        <v>2548</v>
      </c>
      <c r="D1266" s="571" t="s">
        <v>2041</v>
      </c>
      <c r="E1266" s="577"/>
      <c r="F1266" s="578"/>
      <c r="G1266" s="579"/>
      <c r="H1266" s="569">
        <f t="shared" si="67"/>
        <v>0</v>
      </c>
      <c r="I1266" s="2"/>
    </row>
    <row r="1267" spans="1:9" s="3" customFormat="1" outlineLevel="1">
      <c r="A1267" s="48" t="s">
        <v>1908</v>
      </c>
      <c r="B1267" s="576"/>
      <c r="C1267" s="565" t="s">
        <v>2548</v>
      </c>
      <c r="D1267" s="580" t="s">
        <v>2038</v>
      </c>
      <c r="E1267" s="577" t="s">
        <v>792</v>
      </c>
      <c r="F1267" s="578" t="s">
        <v>2042</v>
      </c>
      <c r="G1267" s="579"/>
      <c r="H1267" s="569">
        <f t="shared" si="67"/>
        <v>0</v>
      </c>
      <c r="I1267" s="2"/>
    </row>
    <row r="1268" spans="1:9" s="3" customFormat="1" ht="38.25" outlineLevel="1">
      <c r="A1268" s="48" t="s">
        <v>1908</v>
      </c>
      <c r="B1268" s="576"/>
      <c r="C1268" s="565"/>
      <c r="D1268" s="580" t="s">
        <v>2039</v>
      </c>
      <c r="E1268" s="577" t="s">
        <v>792</v>
      </c>
      <c r="F1268" s="578" t="s">
        <v>2042</v>
      </c>
      <c r="G1268" s="579"/>
      <c r="H1268" s="569">
        <f t="shared" si="67"/>
        <v>0</v>
      </c>
      <c r="I1268" s="2"/>
    </row>
    <row r="1269" spans="1:9" s="3" customFormat="1" ht="63.75" outlineLevel="1">
      <c r="A1269" s="48" t="s">
        <v>1908</v>
      </c>
      <c r="B1269" s="576" t="s">
        <v>2043</v>
      </c>
      <c r="C1269" s="565" t="s">
        <v>2548</v>
      </c>
      <c r="D1269" s="571" t="s">
        <v>2044</v>
      </c>
      <c r="E1269" s="577" t="s">
        <v>792</v>
      </c>
      <c r="F1269" s="578"/>
      <c r="G1269" s="579"/>
      <c r="H1269" s="569">
        <f t="shared" si="67"/>
        <v>0</v>
      </c>
      <c r="I1269" s="2"/>
    </row>
    <row r="1270" spans="1:9" s="3" customFormat="1" outlineLevel="1">
      <c r="A1270" s="48" t="s">
        <v>1908</v>
      </c>
      <c r="B1270" s="576"/>
      <c r="C1270" s="565" t="s">
        <v>2548</v>
      </c>
      <c r="D1270" s="580" t="s">
        <v>2038</v>
      </c>
      <c r="E1270" s="577" t="s">
        <v>792</v>
      </c>
      <c r="F1270" s="578" t="s">
        <v>2045</v>
      </c>
      <c r="G1270" s="579"/>
      <c r="H1270" s="569">
        <f t="shared" si="67"/>
        <v>0</v>
      </c>
      <c r="I1270" s="2"/>
    </row>
    <row r="1271" spans="1:9" s="3" customFormat="1" ht="38.25" outlineLevel="1">
      <c r="A1271" s="48" t="s">
        <v>1908</v>
      </c>
      <c r="B1271" s="576"/>
      <c r="C1271" s="565"/>
      <c r="D1271" s="580" t="s">
        <v>2039</v>
      </c>
      <c r="E1271" s="577" t="s">
        <v>792</v>
      </c>
      <c r="F1271" s="578" t="s">
        <v>2045</v>
      </c>
      <c r="G1271" s="579"/>
      <c r="H1271" s="569">
        <f t="shared" si="67"/>
        <v>0</v>
      </c>
      <c r="I1271" s="2"/>
    </row>
    <row r="1272" spans="1:9" s="3" customFormat="1" ht="63.75" outlineLevel="1">
      <c r="A1272" s="48" t="s">
        <v>1908</v>
      </c>
      <c r="B1272" s="576" t="s">
        <v>2046</v>
      </c>
      <c r="C1272" s="565" t="s">
        <v>2548</v>
      </c>
      <c r="D1272" s="571" t="s">
        <v>2047</v>
      </c>
      <c r="E1272" s="577" t="s">
        <v>792</v>
      </c>
      <c r="F1272" s="578"/>
      <c r="G1272" s="579"/>
      <c r="H1272" s="569">
        <f t="shared" si="67"/>
        <v>0</v>
      </c>
      <c r="I1272" s="2"/>
    </row>
    <row r="1273" spans="1:9" s="3" customFormat="1" outlineLevel="1">
      <c r="A1273" s="48" t="s">
        <v>1908</v>
      </c>
      <c r="B1273" s="576"/>
      <c r="C1273" s="565" t="s">
        <v>2548</v>
      </c>
      <c r="D1273" s="580" t="s">
        <v>2038</v>
      </c>
      <c r="E1273" s="577" t="s">
        <v>792</v>
      </c>
      <c r="F1273" s="578" t="s">
        <v>2031</v>
      </c>
      <c r="G1273" s="579"/>
      <c r="H1273" s="569">
        <f t="shared" si="67"/>
        <v>0</v>
      </c>
      <c r="I1273" s="2"/>
    </row>
    <row r="1274" spans="1:9" s="3" customFormat="1" ht="38.25" outlineLevel="1">
      <c r="A1274" s="48" t="s">
        <v>1908</v>
      </c>
      <c r="B1274" s="576"/>
      <c r="C1274" s="565"/>
      <c r="D1274" s="580" t="s">
        <v>2039</v>
      </c>
      <c r="E1274" s="577" t="s">
        <v>792</v>
      </c>
      <c r="F1274" s="578" t="s">
        <v>2031</v>
      </c>
      <c r="G1274" s="579"/>
      <c r="H1274" s="569">
        <f t="shared" si="67"/>
        <v>0</v>
      </c>
      <c r="I1274" s="2"/>
    </row>
    <row r="1275" spans="1:9" s="3" customFormat="1" ht="63.75" outlineLevel="1">
      <c r="A1275" s="48" t="s">
        <v>1908</v>
      </c>
      <c r="B1275" s="576" t="s">
        <v>2048</v>
      </c>
      <c r="C1275" s="565" t="s">
        <v>2548</v>
      </c>
      <c r="D1275" s="571" t="s">
        <v>2049</v>
      </c>
      <c r="E1275" s="577"/>
      <c r="F1275" s="578"/>
      <c r="G1275" s="579"/>
      <c r="H1275" s="569">
        <f t="shared" si="67"/>
        <v>0</v>
      </c>
      <c r="I1275" s="2"/>
    </row>
    <row r="1276" spans="1:9" s="3" customFormat="1" outlineLevel="1">
      <c r="A1276" s="48" t="s">
        <v>1908</v>
      </c>
      <c r="B1276" s="576"/>
      <c r="C1276" s="565" t="s">
        <v>2548</v>
      </c>
      <c r="D1276" s="580" t="s">
        <v>2038</v>
      </c>
      <c r="E1276" s="577" t="s">
        <v>792</v>
      </c>
      <c r="F1276" s="578" t="s">
        <v>1958</v>
      </c>
      <c r="G1276" s="579"/>
      <c r="H1276" s="569">
        <f t="shared" si="67"/>
        <v>0</v>
      </c>
      <c r="I1276" s="2"/>
    </row>
    <row r="1277" spans="1:9" s="3" customFormat="1" ht="38.25" outlineLevel="1">
      <c r="A1277" s="48" t="s">
        <v>1908</v>
      </c>
      <c r="B1277" s="576"/>
      <c r="C1277" s="565"/>
      <c r="D1277" s="580" t="s">
        <v>2039</v>
      </c>
      <c r="E1277" s="577" t="s">
        <v>792</v>
      </c>
      <c r="F1277" s="578" t="s">
        <v>1958</v>
      </c>
      <c r="G1277" s="579"/>
      <c r="H1277" s="569">
        <f t="shared" si="67"/>
        <v>0</v>
      </c>
      <c r="I1277" s="2"/>
    </row>
    <row r="1278" spans="1:9" s="3" customFormat="1" ht="63.75" outlineLevel="1">
      <c r="A1278" s="48" t="s">
        <v>1908</v>
      </c>
      <c r="B1278" s="576" t="s">
        <v>2050</v>
      </c>
      <c r="C1278" s="565" t="s">
        <v>2548</v>
      </c>
      <c r="D1278" s="571" t="s">
        <v>2051</v>
      </c>
      <c r="E1278" s="577" t="s">
        <v>792</v>
      </c>
      <c r="F1278" s="578"/>
      <c r="G1278" s="579"/>
      <c r="H1278" s="569">
        <f t="shared" si="67"/>
        <v>0</v>
      </c>
      <c r="I1278" s="2"/>
    </row>
    <row r="1279" spans="1:9" s="3" customFormat="1" outlineLevel="1">
      <c r="A1279" s="48" t="s">
        <v>1908</v>
      </c>
      <c r="B1279" s="576"/>
      <c r="C1279" s="565" t="s">
        <v>2548</v>
      </c>
      <c r="D1279" s="580" t="s">
        <v>2038</v>
      </c>
      <c r="E1279" s="577" t="s">
        <v>792</v>
      </c>
      <c r="F1279" s="578" t="s">
        <v>1943</v>
      </c>
      <c r="G1279" s="579"/>
      <c r="H1279" s="569">
        <f t="shared" si="67"/>
        <v>0</v>
      </c>
      <c r="I1279" s="2"/>
    </row>
    <row r="1280" spans="1:9" s="3" customFormat="1" ht="38.25" outlineLevel="1">
      <c r="A1280" s="48" t="s">
        <v>1908</v>
      </c>
      <c r="B1280" s="576"/>
      <c r="C1280" s="565"/>
      <c r="D1280" s="580" t="s">
        <v>2039</v>
      </c>
      <c r="E1280" s="577" t="s">
        <v>792</v>
      </c>
      <c r="F1280" s="578" t="s">
        <v>1943</v>
      </c>
      <c r="G1280" s="579"/>
      <c r="H1280" s="569">
        <f t="shared" si="67"/>
        <v>0</v>
      </c>
      <c r="I1280" s="2"/>
    </row>
    <row r="1281" spans="1:9" s="3" customFormat="1" ht="38.25" outlineLevel="1">
      <c r="A1281" s="48" t="s">
        <v>1908</v>
      </c>
      <c r="B1281" s="576" t="s">
        <v>2052</v>
      </c>
      <c r="C1281" s="565" t="s">
        <v>2548</v>
      </c>
      <c r="D1281" s="571" t="s">
        <v>2053</v>
      </c>
      <c r="E1281" s="577"/>
      <c r="F1281" s="578"/>
      <c r="G1281" s="579"/>
      <c r="H1281" s="569">
        <f t="shared" si="67"/>
        <v>0</v>
      </c>
      <c r="I1281" s="2"/>
    </row>
    <row r="1282" spans="1:9" s="3" customFormat="1" outlineLevel="1">
      <c r="A1282" s="48" t="s">
        <v>1908</v>
      </c>
      <c r="B1282" s="576"/>
      <c r="C1282" s="565" t="s">
        <v>2548</v>
      </c>
      <c r="D1282" s="580" t="s">
        <v>2038</v>
      </c>
      <c r="E1282" s="577" t="s">
        <v>792</v>
      </c>
      <c r="F1282" s="578" t="s">
        <v>2054</v>
      </c>
      <c r="G1282" s="579"/>
      <c r="H1282" s="569">
        <f t="shared" si="67"/>
        <v>0</v>
      </c>
      <c r="I1282" s="2"/>
    </row>
    <row r="1283" spans="1:9" s="3" customFormat="1" ht="38.25" outlineLevel="1">
      <c r="A1283" s="48" t="s">
        <v>1908</v>
      </c>
      <c r="B1283" s="576"/>
      <c r="C1283" s="565"/>
      <c r="D1283" s="580" t="s">
        <v>2039</v>
      </c>
      <c r="E1283" s="577" t="s">
        <v>792</v>
      </c>
      <c r="F1283" s="578" t="s">
        <v>2054</v>
      </c>
      <c r="G1283" s="579"/>
      <c r="H1283" s="569">
        <f t="shared" si="67"/>
        <v>0</v>
      </c>
      <c r="I1283" s="2"/>
    </row>
    <row r="1284" spans="1:9" s="3" customFormat="1" ht="38.25" outlineLevel="1">
      <c r="A1284" s="48" t="s">
        <v>1908</v>
      </c>
      <c r="B1284" s="576" t="s">
        <v>2055</v>
      </c>
      <c r="C1284" s="565" t="s">
        <v>2548</v>
      </c>
      <c r="D1284" s="571" t="s">
        <v>2056</v>
      </c>
      <c r="E1284" s="577"/>
      <c r="F1284" s="578"/>
      <c r="G1284" s="579"/>
      <c r="H1284" s="569">
        <f t="shared" si="67"/>
        <v>0</v>
      </c>
      <c r="I1284" s="2"/>
    </row>
    <row r="1285" spans="1:9" s="3" customFormat="1" outlineLevel="1">
      <c r="A1285" s="48" t="s">
        <v>1908</v>
      </c>
      <c r="B1285" s="576"/>
      <c r="C1285" s="565" t="s">
        <v>2548</v>
      </c>
      <c r="D1285" s="580" t="s">
        <v>2038</v>
      </c>
      <c r="E1285" s="577" t="s">
        <v>792</v>
      </c>
      <c r="F1285" s="578" t="s">
        <v>1955</v>
      </c>
      <c r="G1285" s="579"/>
      <c r="H1285" s="569">
        <f t="shared" si="67"/>
        <v>0</v>
      </c>
      <c r="I1285" s="2"/>
    </row>
    <row r="1286" spans="1:9" s="3" customFormat="1" ht="38.25" outlineLevel="1">
      <c r="A1286" s="48" t="s">
        <v>1908</v>
      </c>
      <c r="B1286" s="576"/>
      <c r="C1286" s="565"/>
      <c r="D1286" s="580" t="s">
        <v>2039</v>
      </c>
      <c r="E1286" s="577" t="s">
        <v>792</v>
      </c>
      <c r="F1286" s="578" t="s">
        <v>1955</v>
      </c>
      <c r="G1286" s="579"/>
      <c r="H1286" s="569">
        <f t="shared" si="67"/>
        <v>0</v>
      </c>
      <c r="I1286" s="2"/>
    </row>
    <row r="1287" spans="1:9" s="3" customFormat="1" ht="38.25" outlineLevel="1">
      <c r="A1287" s="48" t="s">
        <v>1908</v>
      </c>
      <c r="B1287" s="576" t="s">
        <v>2057</v>
      </c>
      <c r="C1287" s="565" t="s">
        <v>2548</v>
      </c>
      <c r="D1287" s="571" t="s">
        <v>2058</v>
      </c>
      <c r="E1287" s="577" t="s">
        <v>792</v>
      </c>
      <c r="F1287" s="578"/>
      <c r="G1287" s="579"/>
      <c r="H1287" s="569">
        <f t="shared" si="67"/>
        <v>0</v>
      </c>
      <c r="I1287" s="2"/>
    </row>
    <row r="1288" spans="1:9" s="3" customFormat="1" outlineLevel="1">
      <c r="A1288" s="48" t="s">
        <v>1908</v>
      </c>
      <c r="B1288" s="576"/>
      <c r="C1288" s="565" t="s">
        <v>2548</v>
      </c>
      <c r="D1288" s="580" t="s">
        <v>2038</v>
      </c>
      <c r="E1288" s="577" t="s">
        <v>792</v>
      </c>
      <c r="F1288" s="578" t="s">
        <v>2059</v>
      </c>
      <c r="G1288" s="579"/>
      <c r="H1288" s="569">
        <f t="shared" si="67"/>
        <v>0</v>
      </c>
      <c r="I1288" s="2"/>
    </row>
    <row r="1289" spans="1:9" s="3" customFormat="1" ht="38.25" outlineLevel="1">
      <c r="A1289" s="48" t="s">
        <v>1908</v>
      </c>
      <c r="B1289" s="576"/>
      <c r="C1289" s="565"/>
      <c r="D1289" s="580" t="s">
        <v>2039</v>
      </c>
      <c r="E1289" s="577" t="s">
        <v>792</v>
      </c>
      <c r="F1289" s="578" t="s">
        <v>2059</v>
      </c>
      <c r="G1289" s="579"/>
      <c r="H1289" s="569">
        <f t="shared" si="67"/>
        <v>0</v>
      </c>
      <c r="I1289" s="2"/>
    </row>
    <row r="1290" spans="1:9" s="3" customFormat="1" ht="38.25" outlineLevel="1">
      <c r="A1290" s="48" t="s">
        <v>1908</v>
      </c>
      <c r="B1290" s="576" t="s">
        <v>2060</v>
      </c>
      <c r="C1290" s="565" t="s">
        <v>2548</v>
      </c>
      <c r="D1290" s="571" t="s">
        <v>2061</v>
      </c>
      <c r="E1290" s="577"/>
      <c r="F1290" s="578"/>
      <c r="G1290" s="579"/>
      <c r="H1290" s="569">
        <f t="shared" si="67"/>
        <v>0</v>
      </c>
      <c r="I1290" s="2"/>
    </row>
    <row r="1291" spans="1:9" s="3" customFormat="1" outlineLevel="1">
      <c r="A1291" s="48" t="s">
        <v>1908</v>
      </c>
      <c r="B1291" s="576"/>
      <c r="C1291" s="565" t="s">
        <v>2548</v>
      </c>
      <c r="D1291" s="580" t="s">
        <v>2038</v>
      </c>
      <c r="E1291" s="577" t="s">
        <v>792</v>
      </c>
      <c r="F1291" s="578" t="s">
        <v>2062</v>
      </c>
      <c r="G1291" s="579"/>
      <c r="H1291" s="569">
        <f t="shared" si="67"/>
        <v>0</v>
      </c>
      <c r="I1291" s="2"/>
    </row>
    <row r="1292" spans="1:9" s="3" customFormat="1" ht="38.25" outlineLevel="1">
      <c r="A1292" s="48" t="s">
        <v>1908</v>
      </c>
      <c r="B1292" s="576"/>
      <c r="C1292" s="565"/>
      <c r="D1292" s="580" t="s">
        <v>2039</v>
      </c>
      <c r="E1292" s="577" t="s">
        <v>792</v>
      </c>
      <c r="F1292" s="578" t="s">
        <v>2062</v>
      </c>
      <c r="G1292" s="579"/>
      <c r="H1292" s="569">
        <f t="shared" si="67"/>
        <v>0</v>
      </c>
      <c r="I1292" s="2"/>
    </row>
    <row r="1293" spans="1:9" s="3" customFormat="1" ht="38.25" outlineLevel="1">
      <c r="A1293" s="48" t="s">
        <v>1908</v>
      </c>
      <c r="B1293" s="576" t="s">
        <v>2063</v>
      </c>
      <c r="C1293" s="565" t="s">
        <v>2548</v>
      </c>
      <c r="D1293" s="571" t="s">
        <v>2064</v>
      </c>
      <c r="E1293" s="577"/>
      <c r="F1293" s="578"/>
      <c r="G1293" s="579"/>
      <c r="H1293" s="569">
        <f t="shared" si="67"/>
        <v>0</v>
      </c>
      <c r="I1293" s="2"/>
    </row>
    <row r="1294" spans="1:9" s="3" customFormat="1" outlineLevel="1">
      <c r="A1294" s="48" t="s">
        <v>1908</v>
      </c>
      <c r="B1294" s="576"/>
      <c r="C1294" s="565" t="s">
        <v>2548</v>
      </c>
      <c r="D1294" s="580" t="s">
        <v>2038</v>
      </c>
      <c r="E1294" s="577" t="s">
        <v>792</v>
      </c>
      <c r="F1294" s="578" t="s">
        <v>1977</v>
      </c>
      <c r="G1294" s="579"/>
      <c r="H1294" s="569">
        <f t="shared" si="67"/>
        <v>0</v>
      </c>
      <c r="I1294" s="2"/>
    </row>
    <row r="1295" spans="1:9" s="3" customFormat="1" ht="38.25" outlineLevel="1">
      <c r="A1295" s="48" t="s">
        <v>1908</v>
      </c>
      <c r="B1295" s="576"/>
      <c r="C1295" s="565"/>
      <c r="D1295" s="580" t="s">
        <v>2039</v>
      </c>
      <c r="E1295" s="577" t="s">
        <v>792</v>
      </c>
      <c r="F1295" s="578" t="s">
        <v>1977</v>
      </c>
      <c r="G1295" s="579"/>
      <c r="H1295" s="569">
        <f t="shared" si="67"/>
        <v>0</v>
      </c>
      <c r="I1295" s="2"/>
    </row>
    <row r="1296" spans="1:9" s="3" customFormat="1" outlineLevel="1">
      <c r="A1296" s="48" t="s">
        <v>1908</v>
      </c>
      <c r="B1296" s="576"/>
      <c r="C1296" s="565"/>
      <c r="D1296" s="580"/>
      <c r="E1296" s="577"/>
      <c r="F1296" s="578"/>
      <c r="G1296" s="579"/>
      <c r="H1296" s="569">
        <f t="shared" si="67"/>
        <v>0</v>
      </c>
      <c r="I1296" s="2"/>
    </row>
    <row r="1297" spans="1:9" s="3" customFormat="1" ht="25.5" outlineLevel="1">
      <c r="A1297" s="48" t="s">
        <v>1908</v>
      </c>
      <c r="B1297" s="581" t="s">
        <v>2065</v>
      </c>
      <c r="C1297" s="582"/>
      <c r="D1297" s="571" t="s">
        <v>2066</v>
      </c>
      <c r="E1297" s="578" t="s">
        <v>792</v>
      </c>
      <c r="F1297" s="578" t="s">
        <v>1943</v>
      </c>
      <c r="G1297" s="583"/>
      <c r="H1297" s="569">
        <f t="shared" si="67"/>
        <v>0</v>
      </c>
      <c r="I1297" s="2"/>
    </row>
    <row r="1298" spans="1:9" s="3" customFormat="1" outlineLevel="1">
      <c r="A1298" s="48" t="s">
        <v>1908</v>
      </c>
      <c r="B1298" s="576"/>
      <c r="C1298" s="565"/>
      <c r="D1298" s="580" t="s">
        <v>2038</v>
      </c>
      <c r="E1298" s="577" t="s">
        <v>792</v>
      </c>
      <c r="F1298" s="578" t="s">
        <v>1943</v>
      </c>
      <c r="G1298" s="579"/>
      <c r="H1298" s="569">
        <f t="shared" si="67"/>
        <v>0</v>
      </c>
      <c r="I1298" s="2"/>
    </row>
    <row r="1299" spans="1:9" s="3" customFormat="1" ht="38.25" outlineLevel="1">
      <c r="A1299" s="48" t="s">
        <v>1908</v>
      </c>
      <c r="B1299" s="576"/>
      <c r="C1299" s="565"/>
      <c r="D1299" s="580" t="s">
        <v>2039</v>
      </c>
      <c r="E1299" s="577" t="s">
        <v>792</v>
      </c>
      <c r="F1299" s="578" t="s">
        <v>1943</v>
      </c>
      <c r="G1299" s="579"/>
      <c r="H1299" s="569">
        <f t="shared" si="67"/>
        <v>0</v>
      </c>
      <c r="I1299" s="2"/>
    </row>
    <row r="1300" spans="1:9" s="3" customFormat="1" outlineLevel="1">
      <c r="A1300" s="48" t="s">
        <v>1908</v>
      </c>
      <c r="B1300" s="584"/>
      <c r="C1300" s="565"/>
      <c r="D1300" s="585"/>
      <c r="E1300" s="586"/>
      <c r="F1300" s="587"/>
      <c r="G1300" s="588"/>
      <c r="H1300" s="569">
        <f t="shared" si="67"/>
        <v>0</v>
      </c>
      <c r="I1300" s="2"/>
    </row>
    <row r="1301" spans="1:9" s="3" customFormat="1" ht="89.25" outlineLevel="1">
      <c r="A1301" s="48" t="s">
        <v>1908</v>
      </c>
      <c r="B1301" s="576" t="s">
        <v>2067</v>
      </c>
      <c r="C1301" s="565" t="s">
        <v>2549</v>
      </c>
      <c r="D1301" s="571" t="s">
        <v>2550</v>
      </c>
      <c r="E1301" s="587"/>
      <c r="F1301" s="587"/>
      <c r="G1301" s="569"/>
      <c r="H1301" s="569">
        <f t="shared" si="67"/>
        <v>0</v>
      </c>
      <c r="I1301" s="2"/>
    </row>
    <row r="1302" spans="1:9" s="3" customFormat="1" outlineLevel="1">
      <c r="A1302" s="48" t="s">
        <v>1908</v>
      </c>
      <c r="B1302" s="576"/>
      <c r="C1302" s="565" t="s">
        <v>2549</v>
      </c>
      <c r="D1302" s="580" t="s">
        <v>2038</v>
      </c>
      <c r="E1302" s="577" t="s">
        <v>792</v>
      </c>
      <c r="F1302" s="578" t="s">
        <v>2068</v>
      </c>
      <c r="G1302" s="579"/>
      <c r="H1302" s="569">
        <f t="shared" si="67"/>
        <v>0</v>
      </c>
      <c r="I1302" s="2"/>
    </row>
    <row r="1303" spans="1:9" s="3" customFormat="1" ht="38.25" outlineLevel="1">
      <c r="A1303" s="48" t="s">
        <v>1908</v>
      </c>
      <c r="B1303" s="576"/>
      <c r="C1303" s="565"/>
      <c r="D1303" s="580" t="s">
        <v>2039</v>
      </c>
      <c r="E1303" s="577" t="s">
        <v>792</v>
      </c>
      <c r="F1303" s="578" t="s">
        <v>2068</v>
      </c>
      <c r="G1303" s="579"/>
      <c r="H1303" s="569">
        <f t="shared" si="67"/>
        <v>0</v>
      </c>
      <c r="I1303" s="2"/>
    </row>
    <row r="1304" spans="1:9" s="3" customFormat="1" outlineLevel="1">
      <c r="A1304" s="48" t="s">
        <v>1908</v>
      </c>
      <c r="B1304" s="564"/>
      <c r="C1304" s="565"/>
      <c r="D1304" s="564"/>
      <c r="E1304" s="567"/>
      <c r="F1304" s="567"/>
      <c r="G1304" s="569"/>
      <c r="H1304" s="569">
        <f t="shared" si="67"/>
        <v>0</v>
      </c>
      <c r="I1304" s="2"/>
    </row>
    <row r="1305" spans="1:9" s="3" customFormat="1" ht="63.75" outlineLevel="1">
      <c r="A1305" s="48" t="s">
        <v>1908</v>
      </c>
      <c r="B1305" s="576" t="s">
        <v>2069</v>
      </c>
      <c r="C1305" s="565" t="s">
        <v>2549</v>
      </c>
      <c r="D1305" s="571" t="s">
        <v>2551</v>
      </c>
      <c r="E1305" s="587"/>
      <c r="F1305" s="587"/>
      <c r="G1305" s="569"/>
      <c r="H1305" s="569">
        <f t="shared" si="67"/>
        <v>0</v>
      </c>
      <c r="I1305" s="2"/>
    </row>
    <row r="1306" spans="1:9" s="3" customFormat="1" outlineLevel="1">
      <c r="A1306" s="48" t="s">
        <v>1908</v>
      </c>
      <c r="B1306" s="576"/>
      <c r="C1306" s="565" t="s">
        <v>2549</v>
      </c>
      <c r="D1306" s="580" t="s">
        <v>2038</v>
      </c>
      <c r="E1306" s="577" t="s">
        <v>792</v>
      </c>
      <c r="F1306" s="578" t="s">
        <v>2070</v>
      </c>
      <c r="G1306" s="579"/>
      <c r="H1306" s="569">
        <f t="shared" si="67"/>
        <v>0</v>
      </c>
      <c r="I1306" s="2"/>
    </row>
    <row r="1307" spans="1:9" s="3" customFormat="1" ht="38.25" outlineLevel="1">
      <c r="A1307" s="48" t="s">
        <v>1908</v>
      </c>
      <c r="B1307" s="576"/>
      <c r="C1307" s="565"/>
      <c r="D1307" s="580" t="s">
        <v>2039</v>
      </c>
      <c r="E1307" s="577" t="s">
        <v>792</v>
      </c>
      <c r="F1307" s="578" t="s">
        <v>2070</v>
      </c>
      <c r="G1307" s="579"/>
      <c r="H1307" s="569">
        <f t="shared" si="67"/>
        <v>0</v>
      </c>
      <c r="I1307" s="2"/>
    </row>
    <row r="1308" spans="1:9" s="3" customFormat="1" outlineLevel="1">
      <c r="A1308" s="48" t="s">
        <v>1908</v>
      </c>
      <c r="B1308" s="564"/>
      <c r="C1308" s="565"/>
      <c r="D1308" s="564"/>
      <c r="E1308" s="567"/>
      <c r="F1308" s="567"/>
      <c r="G1308" s="569"/>
      <c r="H1308" s="569">
        <f t="shared" si="67"/>
        <v>0</v>
      </c>
      <c r="I1308" s="2"/>
    </row>
    <row r="1309" spans="1:9" s="3" customFormat="1" ht="89.25" outlineLevel="1">
      <c r="A1309" s="48" t="s">
        <v>1908</v>
      </c>
      <c r="B1309" s="576" t="s">
        <v>2071</v>
      </c>
      <c r="C1309" s="565" t="s">
        <v>2549</v>
      </c>
      <c r="D1309" s="571" t="s">
        <v>2552</v>
      </c>
      <c r="E1309" s="587"/>
      <c r="F1309" s="587"/>
      <c r="G1309" s="569"/>
      <c r="H1309" s="569">
        <f t="shared" ref="H1309:H1367" si="68">$F1309*G1309</f>
        <v>0</v>
      </c>
      <c r="I1309" s="2"/>
    </row>
    <row r="1310" spans="1:9" s="3" customFormat="1" outlineLevel="1">
      <c r="A1310" s="48" t="s">
        <v>1908</v>
      </c>
      <c r="B1310" s="576"/>
      <c r="C1310" s="565" t="s">
        <v>2549</v>
      </c>
      <c r="D1310" s="580" t="s">
        <v>2038</v>
      </c>
      <c r="E1310" s="577" t="s">
        <v>792</v>
      </c>
      <c r="F1310" s="578" t="s">
        <v>2072</v>
      </c>
      <c r="G1310" s="579"/>
      <c r="H1310" s="569">
        <f t="shared" si="68"/>
        <v>0</v>
      </c>
      <c r="I1310" s="2"/>
    </row>
    <row r="1311" spans="1:9" s="3" customFormat="1" ht="38.25" outlineLevel="1">
      <c r="A1311" s="48" t="s">
        <v>1908</v>
      </c>
      <c r="B1311" s="576"/>
      <c r="C1311" s="565"/>
      <c r="D1311" s="580" t="s">
        <v>2039</v>
      </c>
      <c r="E1311" s="577" t="s">
        <v>792</v>
      </c>
      <c r="F1311" s="578" t="s">
        <v>2072</v>
      </c>
      <c r="G1311" s="579"/>
      <c r="H1311" s="569">
        <f t="shared" si="68"/>
        <v>0</v>
      </c>
      <c r="I1311" s="2"/>
    </row>
    <row r="1312" spans="1:9" s="3" customFormat="1" outlineLevel="1">
      <c r="A1312" s="48" t="s">
        <v>1908</v>
      </c>
      <c r="B1312" s="585"/>
      <c r="C1312" s="565"/>
      <c r="D1312" s="589"/>
      <c r="E1312" s="587"/>
      <c r="F1312" s="587"/>
      <c r="G1312" s="569"/>
      <c r="H1312" s="569">
        <f t="shared" si="68"/>
        <v>0</v>
      </c>
      <c r="I1312" s="2"/>
    </row>
    <row r="1313" spans="1:9" s="3" customFormat="1" ht="76.5" outlineLevel="1">
      <c r="A1313" s="48" t="s">
        <v>1908</v>
      </c>
      <c r="B1313" s="576" t="s">
        <v>2073</v>
      </c>
      <c r="C1313" s="565" t="s">
        <v>2549</v>
      </c>
      <c r="D1313" s="571" t="s">
        <v>2553</v>
      </c>
      <c r="E1313" s="587"/>
      <c r="F1313" s="587"/>
      <c r="G1313" s="569"/>
      <c r="H1313" s="569">
        <f t="shared" si="68"/>
        <v>0</v>
      </c>
      <c r="I1313" s="2"/>
    </row>
    <row r="1314" spans="1:9" s="3" customFormat="1" outlineLevel="1">
      <c r="A1314" s="48" t="s">
        <v>1908</v>
      </c>
      <c r="B1314" s="576"/>
      <c r="C1314" s="565" t="s">
        <v>2549</v>
      </c>
      <c r="D1314" s="580" t="s">
        <v>2038</v>
      </c>
      <c r="E1314" s="577" t="s">
        <v>792</v>
      </c>
      <c r="F1314" s="578" t="s">
        <v>2074</v>
      </c>
      <c r="G1314" s="579"/>
      <c r="H1314" s="569">
        <f t="shared" si="68"/>
        <v>0</v>
      </c>
      <c r="I1314" s="2"/>
    </row>
    <row r="1315" spans="1:9" s="3" customFormat="1" ht="38.25" outlineLevel="1">
      <c r="A1315" s="48" t="s">
        <v>1908</v>
      </c>
      <c r="B1315" s="576"/>
      <c r="C1315" s="565"/>
      <c r="D1315" s="580" t="s">
        <v>2039</v>
      </c>
      <c r="E1315" s="577" t="s">
        <v>792</v>
      </c>
      <c r="F1315" s="578" t="s">
        <v>2074</v>
      </c>
      <c r="G1315" s="579"/>
      <c r="H1315" s="569">
        <f t="shared" si="68"/>
        <v>0</v>
      </c>
      <c r="I1315" s="2"/>
    </row>
    <row r="1316" spans="1:9" s="3" customFormat="1" outlineLevel="1">
      <c r="A1316" s="48" t="s">
        <v>1908</v>
      </c>
      <c r="B1316" s="585"/>
      <c r="C1316" s="565"/>
      <c r="D1316" s="589"/>
      <c r="E1316" s="587"/>
      <c r="F1316" s="587"/>
      <c r="G1316" s="569"/>
      <c r="H1316" s="569">
        <f t="shared" si="68"/>
        <v>0</v>
      </c>
      <c r="I1316" s="2"/>
    </row>
    <row r="1317" spans="1:9" s="3" customFormat="1" ht="51" outlineLevel="1">
      <c r="A1317" s="48" t="s">
        <v>1908</v>
      </c>
      <c r="B1317" s="576" t="s">
        <v>2075</v>
      </c>
      <c r="C1317" s="565" t="s">
        <v>2549</v>
      </c>
      <c r="D1317" s="571" t="s">
        <v>2554</v>
      </c>
      <c r="E1317" s="587"/>
      <c r="F1317" s="587"/>
      <c r="G1317" s="569"/>
      <c r="H1317" s="569">
        <f t="shared" si="68"/>
        <v>0</v>
      </c>
      <c r="I1317" s="2"/>
    </row>
    <row r="1318" spans="1:9" s="3" customFormat="1" outlineLevel="1">
      <c r="A1318" s="48" t="s">
        <v>1908</v>
      </c>
      <c r="B1318" s="576"/>
      <c r="C1318" s="565" t="s">
        <v>2549</v>
      </c>
      <c r="D1318" s="580" t="s">
        <v>2038</v>
      </c>
      <c r="E1318" s="577" t="s">
        <v>792</v>
      </c>
      <c r="F1318" s="578" t="s">
        <v>2059</v>
      </c>
      <c r="G1318" s="579"/>
      <c r="H1318" s="569">
        <f t="shared" si="68"/>
        <v>0</v>
      </c>
      <c r="I1318" s="2"/>
    </row>
    <row r="1319" spans="1:9" s="3" customFormat="1" ht="38.25" outlineLevel="1">
      <c r="A1319" s="48" t="s">
        <v>1908</v>
      </c>
      <c r="B1319" s="576"/>
      <c r="C1319" s="565"/>
      <c r="D1319" s="580" t="s">
        <v>2039</v>
      </c>
      <c r="E1319" s="577" t="s">
        <v>792</v>
      </c>
      <c r="F1319" s="578" t="s">
        <v>2059</v>
      </c>
      <c r="G1319" s="579"/>
      <c r="H1319" s="569">
        <f t="shared" si="68"/>
        <v>0</v>
      </c>
      <c r="I1319" s="2"/>
    </row>
    <row r="1320" spans="1:9" s="3" customFormat="1" outlineLevel="1">
      <c r="A1320" s="48" t="s">
        <v>1908</v>
      </c>
      <c r="B1320" s="585"/>
      <c r="C1320" s="565"/>
      <c r="D1320" s="589"/>
      <c r="E1320" s="587"/>
      <c r="F1320" s="587"/>
      <c r="G1320" s="569"/>
      <c r="H1320" s="569">
        <f t="shared" si="68"/>
        <v>0</v>
      </c>
      <c r="I1320" s="2"/>
    </row>
    <row r="1321" spans="1:9" s="3" customFormat="1" ht="51" outlineLevel="1">
      <c r="A1321" s="48" t="s">
        <v>1908</v>
      </c>
      <c r="B1321" s="576" t="s">
        <v>2076</v>
      </c>
      <c r="C1321" s="565" t="s">
        <v>2549</v>
      </c>
      <c r="D1321" s="571" t="s">
        <v>2555</v>
      </c>
      <c r="E1321" s="587"/>
      <c r="F1321" s="587"/>
      <c r="G1321" s="569"/>
      <c r="H1321" s="569">
        <f t="shared" si="68"/>
        <v>0</v>
      </c>
      <c r="I1321" s="2"/>
    </row>
    <row r="1322" spans="1:9" s="3" customFormat="1" outlineLevel="1">
      <c r="A1322" s="48" t="s">
        <v>1908</v>
      </c>
      <c r="B1322" s="576"/>
      <c r="C1322" s="565" t="s">
        <v>2549</v>
      </c>
      <c r="D1322" s="580" t="s">
        <v>2038</v>
      </c>
      <c r="E1322" s="577" t="s">
        <v>792</v>
      </c>
      <c r="F1322" s="578" t="s">
        <v>1943</v>
      </c>
      <c r="G1322" s="579"/>
      <c r="H1322" s="569">
        <f t="shared" si="68"/>
        <v>0</v>
      </c>
      <c r="I1322" s="2"/>
    </row>
    <row r="1323" spans="1:9" s="3" customFormat="1" ht="38.25" outlineLevel="1">
      <c r="A1323" s="48" t="s">
        <v>1908</v>
      </c>
      <c r="B1323" s="576"/>
      <c r="C1323" s="565"/>
      <c r="D1323" s="580" t="s">
        <v>2039</v>
      </c>
      <c r="E1323" s="577" t="s">
        <v>792</v>
      </c>
      <c r="F1323" s="578" t="s">
        <v>1943</v>
      </c>
      <c r="G1323" s="579"/>
      <c r="H1323" s="569">
        <f t="shared" si="68"/>
        <v>0</v>
      </c>
      <c r="I1323" s="2"/>
    </row>
    <row r="1324" spans="1:9" s="3" customFormat="1" outlineLevel="1">
      <c r="A1324" s="48" t="s">
        <v>1908</v>
      </c>
      <c r="B1324" s="564"/>
      <c r="C1324" s="565"/>
      <c r="D1324" s="570"/>
      <c r="E1324" s="567"/>
      <c r="F1324" s="568"/>
      <c r="G1324" s="569"/>
      <c r="H1324" s="569">
        <f t="shared" si="68"/>
        <v>0</v>
      </c>
      <c r="I1324" s="2"/>
    </row>
    <row r="1325" spans="1:9" s="3" customFormat="1" ht="63.75" outlineLevel="1">
      <c r="A1325" s="48" t="s">
        <v>1908</v>
      </c>
      <c r="B1325" s="576" t="s">
        <v>2077</v>
      </c>
      <c r="C1325" s="565" t="s">
        <v>2549</v>
      </c>
      <c r="D1325" s="571" t="s">
        <v>2556</v>
      </c>
      <c r="E1325" s="587"/>
      <c r="F1325" s="568"/>
      <c r="G1325" s="569"/>
      <c r="H1325" s="569">
        <f t="shared" si="68"/>
        <v>0</v>
      </c>
      <c r="I1325" s="2"/>
    </row>
    <row r="1326" spans="1:9" s="3" customFormat="1" outlineLevel="1">
      <c r="A1326" s="48" t="s">
        <v>1908</v>
      </c>
      <c r="B1326" s="576"/>
      <c r="C1326" s="565" t="s">
        <v>2549</v>
      </c>
      <c r="D1326" s="580" t="s">
        <v>2038</v>
      </c>
      <c r="E1326" s="577" t="s">
        <v>792</v>
      </c>
      <c r="F1326" s="578" t="s">
        <v>2078</v>
      </c>
      <c r="G1326" s="579"/>
      <c r="H1326" s="569">
        <f t="shared" si="68"/>
        <v>0</v>
      </c>
      <c r="I1326" s="2"/>
    </row>
    <row r="1327" spans="1:9" s="3" customFormat="1" ht="38.25" outlineLevel="1">
      <c r="A1327" s="48" t="s">
        <v>1908</v>
      </c>
      <c r="B1327" s="576"/>
      <c r="C1327" s="565"/>
      <c r="D1327" s="580" t="s">
        <v>2039</v>
      </c>
      <c r="E1327" s="577" t="s">
        <v>792</v>
      </c>
      <c r="F1327" s="578" t="s">
        <v>2078</v>
      </c>
      <c r="G1327" s="579"/>
      <c r="H1327" s="569">
        <f t="shared" si="68"/>
        <v>0</v>
      </c>
      <c r="I1327" s="2"/>
    </row>
    <row r="1328" spans="1:9" s="3" customFormat="1" outlineLevel="1">
      <c r="A1328" s="48" t="s">
        <v>1908</v>
      </c>
      <c r="B1328" s="585"/>
      <c r="C1328" s="565"/>
      <c r="D1328" s="589"/>
      <c r="E1328" s="587"/>
      <c r="F1328" s="568"/>
      <c r="G1328" s="569"/>
      <c r="H1328" s="569">
        <f t="shared" si="68"/>
        <v>0</v>
      </c>
      <c r="I1328" s="2"/>
    </row>
    <row r="1329" spans="1:9" s="3" customFormat="1" ht="51" outlineLevel="1">
      <c r="A1329" s="48" t="s">
        <v>1908</v>
      </c>
      <c r="B1329" s="576" t="s">
        <v>2079</v>
      </c>
      <c r="C1329" s="565" t="s">
        <v>2549</v>
      </c>
      <c r="D1329" s="571" t="s">
        <v>2557</v>
      </c>
      <c r="E1329" s="587"/>
      <c r="F1329" s="568"/>
      <c r="G1329" s="569"/>
      <c r="H1329" s="569">
        <f t="shared" si="68"/>
        <v>0</v>
      </c>
      <c r="I1329" s="2"/>
    </row>
    <row r="1330" spans="1:9" s="3" customFormat="1" outlineLevel="1">
      <c r="A1330" s="48" t="s">
        <v>1908</v>
      </c>
      <c r="B1330" s="576"/>
      <c r="C1330" s="565" t="s">
        <v>2549</v>
      </c>
      <c r="D1330" s="580" t="s">
        <v>2038</v>
      </c>
      <c r="E1330" s="577" t="s">
        <v>792</v>
      </c>
      <c r="F1330" s="578" t="s">
        <v>1977</v>
      </c>
      <c r="G1330" s="579"/>
      <c r="H1330" s="569">
        <f t="shared" si="68"/>
        <v>0</v>
      </c>
      <c r="I1330" s="2"/>
    </row>
    <row r="1331" spans="1:9" s="3" customFormat="1" ht="38.25" outlineLevel="1">
      <c r="A1331" s="48" t="s">
        <v>1908</v>
      </c>
      <c r="B1331" s="576"/>
      <c r="C1331" s="565"/>
      <c r="D1331" s="580" t="s">
        <v>2039</v>
      </c>
      <c r="E1331" s="577" t="s">
        <v>792</v>
      </c>
      <c r="F1331" s="578" t="s">
        <v>1977</v>
      </c>
      <c r="G1331" s="579"/>
      <c r="H1331" s="569">
        <f t="shared" si="68"/>
        <v>0</v>
      </c>
      <c r="I1331" s="2"/>
    </row>
    <row r="1332" spans="1:9" s="3" customFormat="1" outlineLevel="1">
      <c r="A1332" s="48" t="s">
        <v>1908</v>
      </c>
      <c r="B1332" s="585"/>
      <c r="C1332" s="565"/>
      <c r="D1332" s="589"/>
      <c r="E1332" s="587"/>
      <c r="F1332" s="568"/>
      <c r="G1332" s="569"/>
      <c r="H1332" s="569">
        <f t="shared" si="68"/>
        <v>0</v>
      </c>
      <c r="I1332" s="2"/>
    </row>
    <row r="1333" spans="1:9" s="3" customFormat="1" ht="76.5" outlineLevel="1">
      <c r="A1333" s="48" t="s">
        <v>1908</v>
      </c>
      <c r="B1333" s="576" t="s">
        <v>2080</v>
      </c>
      <c r="C1333" s="565" t="s">
        <v>2549</v>
      </c>
      <c r="D1333" s="571" t="s">
        <v>2558</v>
      </c>
      <c r="E1333" s="587"/>
      <c r="F1333" s="568"/>
      <c r="G1333" s="569"/>
      <c r="H1333" s="569">
        <f t="shared" si="68"/>
        <v>0</v>
      </c>
      <c r="I1333" s="2"/>
    </row>
    <row r="1334" spans="1:9" s="3" customFormat="1" outlineLevel="1">
      <c r="A1334" s="48" t="s">
        <v>1908</v>
      </c>
      <c r="B1334" s="576"/>
      <c r="C1334" s="565" t="s">
        <v>2549</v>
      </c>
      <c r="D1334" s="580" t="s">
        <v>2038</v>
      </c>
      <c r="E1334" s="577" t="s">
        <v>792</v>
      </c>
      <c r="F1334" s="578" t="s">
        <v>2042</v>
      </c>
      <c r="G1334" s="579"/>
      <c r="H1334" s="569">
        <f t="shared" si="68"/>
        <v>0</v>
      </c>
      <c r="I1334" s="2"/>
    </row>
    <row r="1335" spans="1:9" s="3" customFormat="1" ht="38.25" outlineLevel="1">
      <c r="A1335" s="48" t="s">
        <v>1908</v>
      </c>
      <c r="B1335" s="576"/>
      <c r="C1335" s="565"/>
      <c r="D1335" s="580" t="s">
        <v>2039</v>
      </c>
      <c r="E1335" s="577" t="s">
        <v>792</v>
      </c>
      <c r="F1335" s="578" t="s">
        <v>2042</v>
      </c>
      <c r="G1335" s="579"/>
      <c r="H1335" s="569">
        <f t="shared" si="68"/>
        <v>0</v>
      </c>
      <c r="I1335" s="2"/>
    </row>
    <row r="1336" spans="1:9" s="3" customFormat="1" outlineLevel="1">
      <c r="A1336" s="48" t="s">
        <v>1908</v>
      </c>
      <c r="B1336" s="585"/>
      <c r="C1336" s="565"/>
      <c r="D1336" s="589"/>
      <c r="E1336" s="587"/>
      <c r="F1336" s="568"/>
      <c r="G1336" s="569"/>
      <c r="H1336" s="569">
        <f t="shared" si="68"/>
        <v>0</v>
      </c>
      <c r="I1336" s="2"/>
    </row>
    <row r="1337" spans="1:9" s="3" customFormat="1" ht="76.5" outlineLevel="1">
      <c r="A1337" s="48" t="s">
        <v>1908</v>
      </c>
      <c r="B1337" s="576" t="s">
        <v>2081</v>
      </c>
      <c r="C1337" s="565" t="s">
        <v>2549</v>
      </c>
      <c r="D1337" s="571" t="s">
        <v>2559</v>
      </c>
      <c r="E1337" s="587"/>
      <c r="F1337" s="568"/>
      <c r="G1337" s="569"/>
      <c r="H1337" s="569">
        <f t="shared" si="68"/>
        <v>0</v>
      </c>
      <c r="I1337" s="2"/>
    </row>
    <row r="1338" spans="1:9" s="3" customFormat="1" outlineLevel="1">
      <c r="A1338" s="48" t="s">
        <v>1908</v>
      </c>
      <c r="B1338" s="576"/>
      <c r="C1338" s="565" t="s">
        <v>2549</v>
      </c>
      <c r="D1338" s="580" t="s">
        <v>2038</v>
      </c>
      <c r="E1338" s="577" t="s">
        <v>792</v>
      </c>
      <c r="F1338" s="578" t="s">
        <v>2042</v>
      </c>
      <c r="G1338" s="579"/>
      <c r="H1338" s="569">
        <f t="shared" si="68"/>
        <v>0</v>
      </c>
      <c r="I1338" s="2"/>
    </row>
    <row r="1339" spans="1:9" s="3" customFormat="1" ht="38.25" outlineLevel="1">
      <c r="A1339" s="48" t="s">
        <v>1908</v>
      </c>
      <c r="B1339" s="576"/>
      <c r="C1339" s="565"/>
      <c r="D1339" s="580" t="s">
        <v>2039</v>
      </c>
      <c r="E1339" s="577" t="s">
        <v>792</v>
      </c>
      <c r="F1339" s="578" t="s">
        <v>2042</v>
      </c>
      <c r="G1339" s="579"/>
      <c r="H1339" s="569">
        <f t="shared" si="68"/>
        <v>0</v>
      </c>
      <c r="I1339" s="2"/>
    </row>
    <row r="1340" spans="1:9" s="3" customFormat="1" outlineLevel="1">
      <c r="A1340" s="48" t="s">
        <v>1908</v>
      </c>
      <c r="B1340" s="585"/>
      <c r="C1340" s="565"/>
      <c r="D1340" s="589"/>
      <c r="E1340" s="587"/>
      <c r="F1340" s="568"/>
      <c r="G1340" s="569"/>
      <c r="H1340" s="569">
        <f t="shared" si="68"/>
        <v>0</v>
      </c>
      <c r="I1340" s="2"/>
    </row>
    <row r="1341" spans="1:9" s="3" customFormat="1" ht="76.5" outlineLevel="1">
      <c r="A1341" s="48" t="s">
        <v>1908</v>
      </c>
      <c r="B1341" s="576" t="s">
        <v>2082</v>
      </c>
      <c r="C1341" s="565" t="s">
        <v>2549</v>
      </c>
      <c r="D1341" s="571" t="s">
        <v>2560</v>
      </c>
      <c r="E1341" s="587"/>
      <c r="F1341" s="568"/>
      <c r="G1341" s="569"/>
      <c r="H1341" s="569">
        <f t="shared" si="68"/>
        <v>0</v>
      </c>
      <c r="I1341" s="2"/>
    </row>
    <row r="1342" spans="1:9" s="3" customFormat="1" outlineLevel="1">
      <c r="A1342" s="48" t="s">
        <v>1908</v>
      </c>
      <c r="B1342" s="576"/>
      <c r="C1342" s="565" t="s">
        <v>2549</v>
      </c>
      <c r="D1342" s="580" t="s">
        <v>2038</v>
      </c>
      <c r="E1342" s="577" t="s">
        <v>792</v>
      </c>
      <c r="F1342" s="578" t="s">
        <v>1974</v>
      </c>
      <c r="G1342" s="579"/>
      <c r="H1342" s="569">
        <f t="shared" si="68"/>
        <v>0</v>
      </c>
      <c r="I1342" s="2"/>
    </row>
    <row r="1343" spans="1:9" s="3" customFormat="1" ht="38.25" outlineLevel="1">
      <c r="A1343" s="48" t="s">
        <v>1908</v>
      </c>
      <c r="B1343" s="576"/>
      <c r="C1343" s="565"/>
      <c r="D1343" s="580" t="s">
        <v>2039</v>
      </c>
      <c r="E1343" s="577" t="s">
        <v>792</v>
      </c>
      <c r="F1343" s="578" t="s">
        <v>1974</v>
      </c>
      <c r="G1343" s="579"/>
      <c r="H1343" s="569">
        <f t="shared" si="68"/>
        <v>0</v>
      </c>
      <c r="I1343" s="2"/>
    </row>
    <row r="1344" spans="1:9" s="3" customFormat="1" outlineLevel="1">
      <c r="A1344" s="48" t="s">
        <v>1908</v>
      </c>
      <c r="B1344" s="564"/>
      <c r="C1344" s="565"/>
      <c r="D1344" s="570"/>
      <c r="E1344" s="567"/>
      <c r="F1344" s="568"/>
      <c r="G1344" s="569"/>
      <c r="H1344" s="569">
        <f t="shared" si="68"/>
        <v>0</v>
      </c>
      <c r="I1344" s="2"/>
    </row>
    <row r="1345" spans="1:9" s="3" customFormat="1" ht="38.25" outlineLevel="1">
      <c r="A1345" s="48" t="s">
        <v>1908</v>
      </c>
      <c r="B1345" s="576" t="s">
        <v>2083</v>
      </c>
      <c r="C1345" s="565" t="s">
        <v>2549</v>
      </c>
      <c r="D1345" s="571" t="s">
        <v>2561</v>
      </c>
      <c r="E1345" s="567"/>
      <c r="F1345" s="568"/>
      <c r="G1345" s="569"/>
      <c r="H1345" s="569">
        <f t="shared" si="68"/>
        <v>0</v>
      </c>
      <c r="I1345" s="2"/>
    </row>
    <row r="1346" spans="1:9" s="3" customFormat="1" outlineLevel="1">
      <c r="A1346" s="48" t="s">
        <v>1908</v>
      </c>
      <c r="B1346" s="576"/>
      <c r="C1346" s="565" t="s">
        <v>2549</v>
      </c>
      <c r="D1346" s="580" t="s">
        <v>2038</v>
      </c>
      <c r="E1346" s="577" t="s">
        <v>792</v>
      </c>
      <c r="F1346" s="578" t="s">
        <v>1974</v>
      </c>
      <c r="G1346" s="579"/>
      <c r="H1346" s="569">
        <f t="shared" si="68"/>
        <v>0</v>
      </c>
      <c r="I1346" s="2"/>
    </row>
    <row r="1347" spans="1:9" s="3" customFormat="1" ht="38.25" outlineLevel="1">
      <c r="A1347" s="48" t="s">
        <v>1908</v>
      </c>
      <c r="B1347" s="576"/>
      <c r="C1347" s="565"/>
      <c r="D1347" s="580" t="s">
        <v>2039</v>
      </c>
      <c r="E1347" s="577" t="s">
        <v>792</v>
      </c>
      <c r="F1347" s="578" t="s">
        <v>1974</v>
      </c>
      <c r="G1347" s="579"/>
      <c r="H1347" s="569">
        <f t="shared" si="68"/>
        <v>0</v>
      </c>
      <c r="I1347" s="2"/>
    </row>
    <row r="1348" spans="1:9" s="3" customFormat="1" outlineLevel="1">
      <c r="A1348" s="48" t="s">
        <v>1908</v>
      </c>
      <c r="B1348" s="585"/>
      <c r="C1348" s="565"/>
      <c r="D1348" s="589"/>
      <c r="E1348" s="567"/>
      <c r="F1348" s="568"/>
      <c r="G1348" s="569"/>
      <c r="H1348" s="569">
        <f t="shared" si="68"/>
        <v>0</v>
      </c>
      <c r="I1348" s="2"/>
    </row>
    <row r="1349" spans="1:9" s="3" customFormat="1" ht="51" outlineLevel="1">
      <c r="A1349" s="48" t="s">
        <v>1908</v>
      </c>
      <c r="B1349" s="576" t="s">
        <v>2084</v>
      </c>
      <c r="C1349" s="565" t="s">
        <v>2549</v>
      </c>
      <c r="D1349" s="571" t="s">
        <v>2562</v>
      </c>
      <c r="E1349" s="567"/>
      <c r="F1349" s="568"/>
      <c r="G1349" s="569"/>
      <c r="H1349" s="569">
        <f t="shared" si="68"/>
        <v>0</v>
      </c>
      <c r="I1349" s="2"/>
    </row>
    <row r="1350" spans="1:9" s="3" customFormat="1" outlineLevel="1">
      <c r="A1350" s="48" t="s">
        <v>1908</v>
      </c>
      <c r="B1350" s="576"/>
      <c r="C1350" s="565" t="s">
        <v>2549</v>
      </c>
      <c r="D1350" s="580" t="s">
        <v>2038</v>
      </c>
      <c r="E1350" s="577" t="s">
        <v>792</v>
      </c>
      <c r="F1350" s="578" t="s">
        <v>1977</v>
      </c>
      <c r="G1350" s="579"/>
      <c r="H1350" s="569">
        <f t="shared" si="68"/>
        <v>0</v>
      </c>
      <c r="I1350" s="2"/>
    </row>
    <row r="1351" spans="1:9" s="3" customFormat="1" ht="38.25" outlineLevel="1">
      <c r="A1351" s="48" t="s">
        <v>1908</v>
      </c>
      <c r="B1351" s="576"/>
      <c r="C1351" s="565"/>
      <c r="D1351" s="580" t="s">
        <v>2039</v>
      </c>
      <c r="E1351" s="577" t="s">
        <v>792</v>
      </c>
      <c r="F1351" s="578" t="s">
        <v>1977</v>
      </c>
      <c r="G1351" s="579"/>
      <c r="H1351" s="569">
        <f t="shared" si="68"/>
        <v>0</v>
      </c>
      <c r="I1351" s="2"/>
    </row>
    <row r="1352" spans="1:9" s="3" customFormat="1" outlineLevel="1">
      <c r="A1352" s="48" t="s">
        <v>1908</v>
      </c>
      <c r="B1352" s="585"/>
      <c r="C1352" s="565"/>
      <c r="D1352" s="589"/>
      <c r="E1352" s="567"/>
      <c r="F1352" s="568"/>
      <c r="G1352" s="569"/>
      <c r="H1352" s="569">
        <f t="shared" si="68"/>
        <v>0</v>
      </c>
      <c r="I1352" s="2"/>
    </row>
    <row r="1353" spans="1:9" s="3" customFormat="1" ht="51" outlineLevel="1">
      <c r="A1353" s="48" t="s">
        <v>1908</v>
      </c>
      <c r="B1353" s="576" t="s">
        <v>2085</v>
      </c>
      <c r="C1353" s="565" t="s">
        <v>2549</v>
      </c>
      <c r="D1353" s="571" t="s">
        <v>2563</v>
      </c>
      <c r="E1353" s="567"/>
      <c r="F1353" s="568"/>
      <c r="G1353" s="569"/>
      <c r="H1353" s="569">
        <f t="shared" si="68"/>
        <v>0</v>
      </c>
      <c r="I1353" s="2"/>
    </row>
    <row r="1354" spans="1:9" s="3" customFormat="1" outlineLevel="1">
      <c r="A1354" s="48" t="s">
        <v>1908</v>
      </c>
      <c r="B1354" s="576"/>
      <c r="C1354" s="565" t="s">
        <v>2549</v>
      </c>
      <c r="D1354" s="580" t="s">
        <v>2038</v>
      </c>
      <c r="E1354" s="577" t="s">
        <v>792</v>
      </c>
      <c r="F1354" s="578" t="s">
        <v>1977</v>
      </c>
      <c r="G1354" s="579"/>
      <c r="H1354" s="569">
        <f t="shared" si="68"/>
        <v>0</v>
      </c>
      <c r="I1354" s="2"/>
    </row>
    <row r="1355" spans="1:9" s="3" customFormat="1" ht="38.25" outlineLevel="1">
      <c r="A1355" s="48" t="s">
        <v>1908</v>
      </c>
      <c r="B1355" s="576"/>
      <c r="C1355" s="565"/>
      <c r="D1355" s="580" t="s">
        <v>2039</v>
      </c>
      <c r="E1355" s="577" t="s">
        <v>792</v>
      </c>
      <c r="F1355" s="578" t="s">
        <v>1977</v>
      </c>
      <c r="G1355" s="579"/>
      <c r="H1355" s="569">
        <f t="shared" si="68"/>
        <v>0</v>
      </c>
      <c r="I1355" s="2"/>
    </row>
    <row r="1356" spans="1:9" s="3" customFormat="1" outlineLevel="1">
      <c r="A1356" s="48" t="s">
        <v>1908</v>
      </c>
      <c r="B1356" s="585"/>
      <c r="C1356" s="565"/>
      <c r="D1356" s="589"/>
      <c r="E1356" s="567"/>
      <c r="F1356" s="568"/>
      <c r="G1356" s="569"/>
      <c r="H1356" s="569">
        <f t="shared" si="68"/>
        <v>0</v>
      </c>
      <c r="I1356" s="2"/>
    </row>
    <row r="1357" spans="1:9" s="3" customFormat="1" ht="51" outlineLevel="1">
      <c r="A1357" s="48" t="s">
        <v>1908</v>
      </c>
      <c r="B1357" s="576" t="s">
        <v>2086</v>
      </c>
      <c r="C1357" s="565" t="s">
        <v>2549</v>
      </c>
      <c r="D1357" s="571" t="s">
        <v>2564</v>
      </c>
      <c r="E1357" s="567"/>
      <c r="F1357" s="568"/>
      <c r="G1357" s="569"/>
      <c r="H1357" s="569">
        <f t="shared" si="68"/>
        <v>0</v>
      </c>
      <c r="I1357" s="2"/>
    </row>
    <row r="1358" spans="1:9" s="3" customFormat="1" outlineLevel="1">
      <c r="A1358" s="48" t="s">
        <v>1908</v>
      </c>
      <c r="B1358" s="576"/>
      <c r="C1358" s="565" t="s">
        <v>2549</v>
      </c>
      <c r="D1358" s="580" t="s">
        <v>2038</v>
      </c>
      <c r="E1358" s="577" t="s">
        <v>792</v>
      </c>
      <c r="F1358" s="578" t="s">
        <v>1943</v>
      </c>
      <c r="G1358" s="579"/>
      <c r="H1358" s="569">
        <f t="shared" si="68"/>
        <v>0</v>
      </c>
      <c r="I1358" s="2"/>
    </row>
    <row r="1359" spans="1:9" s="3" customFormat="1" ht="38.25" outlineLevel="1">
      <c r="A1359" s="48" t="s">
        <v>1908</v>
      </c>
      <c r="B1359" s="576"/>
      <c r="C1359" s="565"/>
      <c r="D1359" s="580" t="s">
        <v>2039</v>
      </c>
      <c r="E1359" s="577" t="s">
        <v>792</v>
      </c>
      <c r="F1359" s="578" t="s">
        <v>1943</v>
      </c>
      <c r="G1359" s="579"/>
      <c r="H1359" s="569">
        <f t="shared" si="68"/>
        <v>0</v>
      </c>
      <c r="I1359" s="2"/>
    </row>
    <row r="1360" spans="1:9" s="3" customFormat="1" outlineLevel="1">
      <c r="A1360" s="48" t="s">
        <v>1908</v>
      </c>
      <c r="B1360" s="564"/>
      <c r="C1360" s="565"/>
      <c r="D1360" s="570"/>
      <c r="E1360" s="567"/>
      <c r="F1360" s="568"/>
      <c r="G1360" s="569"/>
      <c r="H1360" s="569">
        <f t="shared" si="68"/>
        <v>0</v>
      </c>
      <c r="I1360" s="2"/>
    </row>
    <row r="1361" spans="1:9" s="3" customFormat="1" ht="204" outlineLevel="1">
      <c r="A1361" s="48" t="s">
        <v>1908</v>
      </c>
      <c r="B1361" s="576" t="s">
        <v>2087</v>
      </c>
      <c r="C1361" s="565" t="s">
        <v>2549</v>
      </c>
      <c r="D1361" s="571" t="s">
        <v>2565</v>
      </c>
      <c r="E1361" s="577"/>
      <c r="F1361" s="578"/>
      <c r="G1361" s="579"/>
      <c r="H1361" s="569">
        <f t="shared" si="68"/>
        <v>0</v>
      </c>
      <c r="I1361" s="2"/>
    </row>
    <row r="1362" spans="1:9" s="3" customFormat="1" outlineLevel="1">
      <c r="A1362" s="48" t="s">
        <v>1908</v>
      </c>
      <c r="B1362" s="576"/>
      <c r="C1362" s="565" t="s">
        <v>2549</v>
      </c>
      <c r="D1362" s="580" t="s">
        <v>2038</v>
      </c>
      <c r="E1362" s="577" t="s">
        <v>792</v>
      </c>
      <c r="F1362" s="578">
        <v>1</v>
      </c>
      <c r="G1362" s="579"/>
      <c r="H1362" s="569">
        <f t="shared" si="68"/>
        <v>0</v>
      </c>
      <c r="I1362" s="2"/>
    </row>
    <row r="1363" spans="1:9" s="3" customFormat="1" ht="38.25" outlineLevel="1">
      <c r="A1363" s="48" t="s">
        <v>1908</v>
      </c>
      <c r="B1363" s="576"/>
      <c r="C1363" s="565"/>
      <c r="D1363" s="580" t="s">
        <v>2039</v>
      </c>
      <c r="E1363" s="577" t="s">
        <v>792</v>
      </c>
      <c r="F1363" s="578" t="s">
        <v>1943</v>
      </c>
      <c r="G1363" s="579"/>
      <c r="H1363" s="569">
        <f t="shared" si="68"/>
        <v>0</v>
      </c>
      <c r="I1363" s="2"/>
    </row>
    <row r="1364" spans="1:9" s="3" customFormat="1" outlineLevel="1">
      <c r="A1364" s="48" t="s">
        <v>1908</v>
      </c>
      <c r="B1364" s="585"/>
      <c r="C1364" s="565"/>
      <c r="D1364" s="589"/>
      <c r="E1364" s="587"/>
      <c r="F1364" s="568"/>
      <c r="G1364" s="569"/>
      <c r="H1364" s="569">
        <f t="shared" si="68"/>
        <v>0</v>
      </c>
      <c r="I1364" s="2"/>
    </row>
    <row r="1365" spans="1:9" s="3" customFormat="1" ht="38.25" outlineLevel="1">
      <c r="A1365" s="48" t="s">
        <v>1908</v>
      </c>
      <c r="B1365" s="576" t="s">
        <v>2088</v>
      </c>
      <c r="C1365" s="565" t="s">
        <v>2549</v>
      </c>
      <c r="D1365" s="571" t="s">
        <v>2089</v>
      </c>
      <c r="E1365" s="577" t="s">
        <v>792</v>
      </c>
      <c r="F1365" s="578">
        <v>1</v>
      </c>
      <c r="G1365" s="579"/>
      <c r="H1365" s="569">
        <f t="shared" si="68"/>
        <v>0</v>
      </c>
      <c r="I1365" s="2"/>
    </row>
    <row r="1366" spans="1:9" s="3" customFormat="1" ht="25.5" outlineLevel="1">
      <c r="A1366" s="48" t="s">
        <v>1908</v>
      </c>
      <c r="B1366" s="576" t="s">
        <v>2090</v>
      </c>
      <c r="C1366" s="565"/>
      <c r="D1366" s="571" t="s">
        <v>2091</v>
      </c>
      <c r="E1366" s="577" t="s">
        <v>1982</v>
      </c>
      <c r="F1366" s="578" t="s">
        <v>1977</v>
      </c>
      <c r="G1366" s="579"/>
      <c r="H1366" s="569">
        <f t="shared" si="68"/>
        <v>0</v>
      </c>
      <c r="I1366" s="2"/>
    </row>
    <row r="1367" spans="1:9" s="3" customFormat="1" outlineLevel="1">
      <c r="A1367" s="48" t="s">
        <v>1908</v>
      </c>
      <c r="B1367" s="576" t="s">
        <v>2092</v>
      </c>
      <c r="C1367" s="565"/>
      <c r="D1367" s="571" t="s">
        <v>2093</v>
      </c>
      <c r="E1367" s="577" t="s">
        <v>40</v>
      </c>
      <c r="F1367" s="578" t="s">
        <v>1969</v>
      </c>
      <c r="G1367" s="579"/>
      <c r="H1367" s="569">
        <f t="shared" si="68"/>
        <v>0</v>
      </c>
      <c r="I1367" s="2"/>
    </row>
    <row r="1368" spans="1:9" s="3" customFormat="1" outlineLevel="1">
      <c r="A1368" s="48" t="s">
        <v>1908</v>
      </c>
      <c r="B1368" s="576"/>
      <c r="C1368" s="565"/>
      <c r="D1368" s="571"/>
      <c r="E1368" s="577"/>
      <c r="F1368" s="578"/>
      <c r="G1368" s="579"/>
      <c r="H1368" s="579"/>
      <c r="I1368" s="2"/>
    </row>
    <row r="1369" spans="1:9" s="3" customFormat="1" ht="25.5" outlineLevel="1">
      <c r="A1369" s="48" t="s">
        <v>1908</v>
      </c>
      <c r="B1369" s="564" t="s">
        <v>1985</v>
      </c>
      <c r="C1369" s="565"/>
      <c r="D1369" s="566" t="s">
        <v>2094</v>
      </c>
      <c r="E1369" s="567"/>
      <c r="F1369" s="568"/>
      <c r="G1369" s="569"/>
      <c r="H1369" s="569">
        <f>SUM(H1245:H1367)</f>
        <v>0</v>
      </c>
      <c r="I1369" s="2"/>
    </row>
    <row r="1370" spans="1:9" s="3" customFormat="1" outlineLevel="1">
      <c r="A1370" s="48" t="s">
        <v>1908</v>
      </c>
      <c r="B1370" s="564"/>
      <c r="C1370" s="565"/>
      <c r="D1370" s="570"/>
      <c r="E1370" s="567"/>
      <c r="F1370" s="568"/>
      <c r="G1370" s="569"/>
      <c r="H1370" s="569"/>
      <c r="I1370" s="2"/>
    </row>
    <row r="1371" spans="1:9" s="3" customFormat="1" outlineLevel="1">
      <c r="A1371" s="48" t="s">
        <v>1908</v>
      </c>
      <c r="B1371" s="564" t="s">
        <v>2095</v>
      </c>
      <c r="C1371" s="565" t="s">
        <v>2566</v>
      </c>
      <c r="D1371" s="566" t="s">
        <v>2096</v>
      </c>
      <c r="E1371" s="567"/>
      <c r="F1371" s="568"/>
      <c r="G1371" s="569"/>
      <c r="H1371" s="569"/>
      <c r="I1371" s="2"/>
    </row>
    <row r="1372" spans="1:9" s="3" customFormat="1" ht="63.75" outlineLevel="1">
      <c r="A1372" s="48" t="s">
        <v>1908</v>
      </c>
      <c r="B1372" s="581"/>
      <c r="C1372" s="565" t="s">
        <v>2566</v>
      </c>
      <c r="D1372" s="590" t="s">
        <v>2567</v>
      </c>
      <c r="E1372" s="578"/>
      <c r="F1372" s="578"/>
      <c r="G1372" s="591"/>
      <c r="H1372" s="591"/>
      <c r="I1372" s="2"/>
    </row>
    <row r="1373" spans="1:9" s="3" customFormat="1" ht="25.5" outlineLevel="1">
      <c r="A1373" s="48" t="s">
        <v>1908</v>
      </c>
      <c r="B1373" s="576" t="s">
        <v>2097</v>
      </c>
      <c r="C1373" s="565" t="s">
        <v>2566</v>
      </c>
      <c r="D1373" s="590" t="s">
        <v>2098</v>
      </c>
      <c r="E1373" s="577"/>
      <c r="F1373" s="577"/>
      <c r="G1373" s="591"/>
      <c r="H1373" s="591"/>
      <c r="I1373" s="2"/>
    </row>
    <row r="1374" spans="1:9" s="3" customFormat="1" ht="38.25" outlineLevel="1">
      <c r="A1374" s="48" t="s">
        <v>1908</v>
      </c>
      <c r="B1374" s="576" t="s">
        <v>2099</v>
      </c>
      <c r="C1374" s="565" t="s">
        <v>2566</v>
      </c>
      <c r="D1374" s="571" t="s">
        <v>2100</v>
      </c>
      <c r="E1374" s="577" t="s">
        <v>792</v>
      </c>
      <c r="F1374" s="578" t="s">
        <v>1943</v>
      </c>
      <c r="G1374" s="579"/>
      <c r="H1374" s="579"/>
      <c r="I1374" s="2"/>
    </row>
    <row r="1375" spans="1:9" s="3" customFormat="1" ht="25.5" outlineLevel="1">
      <c r="A1375" s="48" t="s">
        <v>1908</v>
      </c>
      <c r="B1375" s="576" t="s">
        <v>2101</v>
      </c>
      <c r="C1375" s="565" t="s">
        <v>2566</v>
      </c>
      <c r="D1375" s="571" t="s">
        <v>2102</v>
      </c>
      <c r="E1375" s="577" t="s">
        <v>792</v>
      </c>
      <c r="F1375" s="578" t="s">
        <v>1943</v>
      </c>
      <c r="G1375" s="579"/>
      <c r="H1375" s="579"/>
      <c r="I1375" s="2"/>
    </row>
    <row r="1376" spans="1:9" s="3" customFormat="1" ht="25.5" outlineLevel="1">
      <c r="A1376" s="48" t="s">
        <v>1908</v>
      </c>
      <c r="B1376" s="576" t="s">
        <v>2103</v>
      </c>
      <c r="C1376" s="565" t="s">
        <v>2566</v>
      </c>
      <c r="D1376" s="571" t="s">
        <v>2104</v>
      </c>
      <c r="E1376" s="577" t="s">
        <v>792</v>
      </c>
      <c r="F1376" s="578" t="s">
        <v>1943</v>
      </c>
      <c r="G1376" s="579"/>
      <c r="H1376" s="579"/>
      <c r="I1376" s="2"/>
    </row>
    <row r="1377" spans="1:9" s="3" customFormat="1" ht="25.5" outlineLevel="1">
      <c r="A1377" s="48" t="s">
        <v>1908</v>
      </c>
      <c r="B1377" s="576" t="s">
        <v>2105</v>
      </c>
      <c r="C1377" s="565" t="s">
        <v>2566</v>
      </c>
      <c r="D1377" s="571" t="s">
        <v>2106</v>
      </c>
      <c r="E1377" s="577" t="s">
        <v>792</v>
      </c>
      <c r="F1377" s="578" t="s">
        <v>1943</v>
      </c>
      <c r="G1377" s="579"/>
      <c r="H1377" s="579"/>
      <c r="I1377" s="2"/>
    </row>
    <row r="1378" spans="1:9" s="3" customFormat="1" ht="25.5" outlineLevel="1">
      <c r="A1378" s="48" t="s">
        <v>1908</v>
      </c>
      <c r="B1378" s="576" t="s">
        <v>2107</v>
      </c>
      <c r="C1378" s="565" t="s">
        <v>2566</v>
      </c>
      <c r="D1378" s="571" t="s">
        <v>2108</v>
      </c>
      <c r="E1378" s="577" t="s">
        <v>792</v>
      </c>
      <c r="F1378" s="578" t="s">
        <v>1943</v>
      </c>
      <c r="G1378" s="579"/>
      <c r="H1378" s="579"/>
      <c r="I1378" s="2"/>
    </row>
    <row r="1379" spans="1:9" s="3" customFormat="1" ht="25.5" outlineLevel="1">
      <c r="A1379" s="48" t="s">
        <v>1908</v>
      </c>
      <c r="B1379" s="576" t="s">
        <v>2109</v>
      </c>
      <c r="C1379" s="565" t="s">
        <v>2566</v>
      </c>
      <c r="D1379" s="571" t="s">
        <v>2110</v>
      </c>
      <c r="E1379" s="577" t="s">
        <v>792</v>
      </c>
      <c r="F1379" s="578" t="s">
        <v>1943</v>
      </c>
      <c r="G1379" s="579"/>
      <c r="H1379" s="579"/>
      <c r="I1379" s="2"/>
    </row>
    <row r="1380" spans="1:9" s="3" customFormat="1" ht="25.5" outlineLevel="1">
      <c r="A1380" s="48" t="s">
        <v>1908</v>
      </c>
      <c r="B1380" s="576" t="s">
        <v>2111</v>
      </c>
      <c r="C1380" s="565" t="s">
        <v>2566</v>
      </c>
      <c r="D1380" s="571" t="s">
        <v>2112</v>
      </c>
      <c r="E1380" s="577" t="s">
        <v>792</v>
      </c>
      <c r="F1380" s="578" t="s">
        <v>1943</v>
      </c>
      <c r="G1380" s="579"/>
      <c r="H1380" s="579"/>
      <c r="I1380" s="2"/>
    </row>
    <row r="1381" spans="1:9" s="3" customFormat="1" ht="25.5" outlineLevel="1">
      <c r="A1381" s="48" t="s">
        <v>1908</v>
      </c>
      <c r="B1381" s="576" t="s">
        <v>2113</v>
      </c>
      <c r="C1381" s="565" t="s">
        <v>2566</v>
      </c>
      <c r="D1381" s="571" t="s">
        <v>2114</v>
      </c>
      <c r="E1381" s="577" t="s">
        <v>792</v>
      </c>
      <c r="F1381" s="578" t="s">
        <v>1958</v>
      </c>
      <c r="G1381" s="579"/>
      <c r="H1381" s="579"/>
      <c r="I1381" s="2"/>
    </row>
    <row r="1382" spans="1:9" s="3" customFormat="1" ht="25.5" outlineLevel="1">
      <c r="A1382" s="48" t="s">
        <v>1908</v>
      </c>
      <c r="B1382" s="576" t="s">
        <v>2115</v>
      </c>
      <c r="C1382" s="565" t="s">
        <v>2566</v>
      </c>
      <c r="D1382" s="571" t="s">
        <v>2116</v>
      </c>
      <c r="E1382" s="577" t="s">
        <v>792</v>
      </c>
      <c r="F1382" s="578" t="s">
        <v>1958</v>
      </c>
      <c r="G1382" s="579"/>
      <c r="H1382" s="579"/>
      <c r="I1382" s="2"/>
    </row>
    <row r="1383" spans="1:9" s="3" customFormat="1" ht="25.5" outlineLevel="1">
      <c r="A1383" s="48" t="s">
        <v>1908</v>
      </c>
      <c r="B1383" s="576" t="s">
        <v>2117</v>
      </c>
      <c r="C1383" s="565" t="s">
        <v>2566</v>
      </c>
      <c r="D1383" s="571" t="s">
        <v>2118</v>
      </c>
      <c r="E1383" s="577" t="s">
        <v>792</v>
      </c>
      <c r="F1383" s="578" t="s">
        <v>1943</v>
      </c>
      <c r="G1383" s="579"/>
      <c r="H1383" s="579"/>
      <c r="I1383" s="2"/>
    </row>
    <row r="1384" spans="1:9" s="3" customFormat="1" ht="25.5" outlineLevel="1">
      <c r="A1384" s="48" t="s">
        <v>1908</v>
      </c>
      <c r="B1384" s="576" t="s">
        <v>2119</v>
      </c>
      <c r="C1384" s="565" t="s">
        <v>2566</v>
      </c>
      <c r="D1384" s="571" t="s">
        <v>2120</v>
      </c>
      <c r="E1384" s="577" t="s">
        <v>792</v>
      </c>
      <c r="F1384" s="578" t="s">
        <v>1943</v>
      </c>
      <c r="G1384" s="579"/>
      <c r="H1384" s="579"/>
      <c r="I1384" s="2"/>
    </row>
    <row r="1385" spans="1:9" s="3" customFormat="1" ht="25.5" outlineLevel="1">
      <c r="A1385" s="48" t="s">
        <v>1908</v>
      </c>
      <c r="B1385" s="576" t="s">
        <v>2121</v>
      </c>
      <c r="C1385" s="565" t="s">
        <v>2566</v>
      </c>
      <c r="D1385" s="571" t="s">
        <v>2122</v>
      </c>
      <c r="E1385" s="577" t="s">
        <v>792</v>
      </c>
      <c r="F1385" s="578" t="s">
        <v>1943</v>
      </c>
      <c r="G1385" s="579"/>
      <c r="H1385" s="579"/>
      <c r="I1385" s="2"/>
    </row>
    <row r="1386" spans="1:9" s="3" customFormat="1" ht="25.5" outlineLevel="1">
      <c r="A1386" s="48" t="s">
        <v>1908</v>
      </c>
      <c r="B1386" s="576" t="s">
        <v>2123</v>
      </c>
      <c r="C1386" s="565" t="s">
        <v>2566</v>
      </c>
      <c r="D1386" s="571" t="s">
        <v>2124</v>
      </c>
      <c r="E1386" s="577" t="s">
        <v>792</v>
      </c>
      <c r="F1386" s="578" t="s">
        <v>1943</v>
      </c>
      <c r="G1386" s="579"/>
      <c r="H1386" s="579"/>
      <c r="I1386" s="2"/>
    </row>
    <row r="1387" spans="1:9" s="3" customFormat="1" ht="38.25" outlineLevel="1">
      <c r="A1387" s="48" t="s">
        <v>1908</v>
      </c>
      <c r="B1387" s="576" t="s">
        <v>2125</v>
      </c>
      <c r="C1387" s="565" t="s">
        <v>2566</v>
      </c>
      <c r="D1387" s="571" t="s">
        <v>2126</v>
      </c>
      <c r="E1387" s="577" t="s">
        <v>792</v>
      </c>
      <c r="F1387" s="578" t="s">
        <v>1943</v>
      </c>
      <c r="G1387" s="579"/>
      <c r="H1387" s="579"/>
      <c r="I1387" s="2"/>
    </row>
    <row r="1388" spans="1:9" s="3" customFormat="1" ht="25.5" outlineLevel="1">
      <c r="A1388" s="48" t="s">
        <v>1908</v>
      </c>
      <c r="B1388" s="576" t="s">
        <v>2127</v>
      </c>
      <c r="C1388" s="565" t="s">
        <v>2566</v>
      </c>
      <c r="D1388" s="571" t="s">
        <v>2128</v>
      </c>
      <c r="E1388" s="577" t="s">
        <v>792</v>
      </c>
      <c r="F1388" s="578" t="s">
        <v>1943</v>
      </c>
      <c r="G1388" s="579"/>
      <c r="H1388" s="579"/>
      <c r="I1388" s="2"/>
    </row>
    <row r="1389" spans="1:9" s="3" customFormat="1" ht="25.5" outlineLevel="1">
      <c r="A1389" s="48" t="s">
        <v>1908</v>
      </c>
      <c r="B1389" s="576" t="s">
        <v>2129</v>
      </c>
      <c r="C1389" s="565" t="s">
        <v>2566</v>
      </c>
      <c r="D1389" s="571" t="s">
        <v>2130</v>
      </c>
      <c r="E1389" s="577" t="s">
        <v>792</v>
      </c>
      <c r="F1389" s="578" t="s">
        <v>1958</v>
      </c>
      <c r="G1389" s="579"/>
      <c r="H1389" s="579"/>
      <c r="I1389" s="2"/>
    </row>
    <row r="1390" spans="1:9" s="3" customFormat="1" ht="25.5" outlineLevel="1">
      <c r="A1390" s="48" t="s">
        <v>1908</v>
      </c>
      <c r="B1390" s="576" t="s">
        <v>2131</v>
      </c>
      <c r="C1390" s="565" t="s">
        <v>2566</v>
      </c>
      <c r="D1390" s="571" t="s">
        <v>2132</v>
      </c>
      <c r="E1390" s="577" t="s">
        <v>792</v>
      </c>
      <c r="F1390" s="578" t="s">
        <v>1958</v>
      </c>
      <c r="G1390" s="579"/>
      <c r="H1390" s="579"/>
      <c r="I1390" s="2"/>
    </row>
    <row r="1391" spans="1:9" s="3" customFormat="1" ht="25.5" outlineLevel="1">
      <c r="A1391" s="48" t="s">
        <v>1908</v>
      </c>
      <c r="B1391" s="576" t="s">
        <v>2133</v>
      </c>
      <c r="C1391" s="565" t="s">
        <v>2566</v>
      </c>
      <c r="D1391" s="571" t="s">
        <v>2134</v>
      </c>
      <c r="E1391" s="577" t="s">
        <v>792</v>
      </c>
      <c r="F1391" s="578" t="s">
        <v>1958</v>
      </c>
      <c r="G1391" s="579"/>
      <c r="H1391" s="579"/>
      <c r="I1391" s="2"/>
    </row>
    <row r="1392" spans="1:9" s="3" customFormat="1" ht="25.5" outlineLevel="1">
      <c r="A1392" s="48" t="s">
        <v>1908</v>
      </c>
      <c r="B1392" s="576" t="s">
        <v>2135</v>
      </c>
      <c r="C1392" s="565" t="s">
        <v>2566</v>
      </c>
      <c r="D1392" s="571" t="s">
        <v>2136</v>
      </c>
      <c r="E1392" s="577" t="s">
        <v>792</v>
      </c>
      <c r="F1392" s="578" t="s">
        <v>1958</v>
      </c>
      <c r="G1392" s="579"/>
      <c r="H1392" s="579"/>
      <c r="I1392" s="2"/>
    </row>
    <row r="1393" spans="1:9" s="3" customFormat="1" ht="25.5" outlineLevel="1">
      <c r="A1393" s="48" t="s">
        <v>1908</v>
      </c>
      <c r="B1393" s="576" t="s">
        <v>2137</v>
      </c>
      <c r="C1393" s="565" t="s">
        <v>2566</v>
      </c>
      <c r="D1393" s="571" t="s">
        <v>2138</v>
      </c>
      <c r="E1393" s="577" t="s">
        <v>792</v>
      </c>
      <c r="F1393" s="578" t="s">
        <v>1943</v>
      </c>
      <c r="G1393" s="579"/>
      <c r="H1393" s="579"/>
      <c r="I1393" s="2"/>
    </row>
    <row r="1394" spans="1:9" s="3" customFormat="1" ht="25.5" outlineLevel="1">
      <c r="A1394" s="48" t="s">
        <v>1908</v>
      </c>
      <c r="B1394" s="576" t="s">
        <v>2139</v>
      </c>
      <c r="C1394" s="565" t="s">
        <v>2566</v>
      </c>
      <c r="D1394" s="571" t="s">
        <v>2140</v>
      </c>
      <c r="E1394" s="577" t="s">
        <v>792</v>
      </c>
      <c r="F1394" s="578" t="s">
        <v>1958</v>
      </c>
      <c r="G1394" s="579"/>
      <c r="H1394" s="579"/>
      <c r="I1394" s="2"/>
    </row>
    <row r="1395" spans="1:9" s="3" customFormat="1" ht="25.5" outlineLevel="1">
      <c r="A1395" s="48" t="s">
        <v>1908</v>
      </c>
      <c r="B1395" s="576" t="s">
        <v>2141</v>
      </c>
      <c r="C1395" s="565" t="s">
        <v>2566</v>
      </c>
      <c r="D1395" s="571" t="s">
        <v>2142</v>
      </c>
      <c r="E1395" s="577" t="s">
        <v>792</v>
      </c>
      <c r="F1395" s="578" t="s">
        <v>1943</v>
      </c>
      <c r="G1395" s="579"/>
      <c r="H1395" s="579"/>
      <c r="I1395" s="2"/>
    </row>
    <row r="1396" spans="1:9" s="3" customFormat="1" ht="25.5" outlineLevel="1">
      <c r="A1396" s="48" t="s">
        <v>1908</v>
      </c>
      <c r="B1396" s="576" t="s">
        <v>2143</v>
      </c>
      <c r="C1396" s="565" t="s">
        <v>2566</v>
      </c>
      <c r="D1396" s="571" t="s">
        <v>2144</v>
      </c>
      <c r="E1396" s="577" t="s">
        <v>792</v>
      </c>
      <c r="F1396" s="578" t="s">
        <v>1943</v>
      </c>
      <c r="G1396" s="579"/>
      <c r="H1396" s="579"/>
      <c r="I1396" s="2"/>
    </row>
    <row r="1397" spans="1:9" s="3" customFormat="1" ht="25.5" outlineLevel="1">
      <c r="A1397" s="48" t="s">
        <v>1908</v>
      </c>
      <c r="B1397" s="576" t="s">
        <v>2145</v>
      </c>
      <c r="C1397" s="565" t="s">
        <v>2566</v>
      </c>
      <c r="D1397" s="571" t="s">
        <v>2146</v>
      </c>
      <c r="E1397" s="577" t="s">
        <v>792</v>
      </c>
      <c r="F1397" s="578" t="s">
        <v>1943</v>
      </c>
      <c r="G1397" s="579"/>
      <c r="H1397" s="579"/>
      <c r="I1397" s="2"/>
    </row>
    <row r="1398" spans="1:9" s="3" customFormat="1" ht="25.5" outlineLevel="1">
      <c r="A1398" s="48" t="s">
        <v>1908</v>
      </c>
      <c r="B1398" s="576" t="s">
        <v>2147</v>
      </c>
      <c r="C1398" s="565" t="s">
        <v>2566</v>
      </c>
      <c r="D1398" s="571" t="s">
        <v>2148</v>
      </c>
      <c r="E1398" s="577" t="s">
        <v>792</v>
      </c>
      <c r="F1398" s="578" t="s">
        <v>1955</v>
      </c>
      <c r="G1398" s="579"/>
      <c r="H1398" s="579"/>
      <c r="I1398" s="2"/>
    </row>
    <row r="1399" spans="1:9" s="3" customFormat="1" ht="25.5" outlineLevel="1">
      <c r="A1399" s="48" t="s">
        <v>1908</v>
      </c>
      <c r="B1399" s="576" t="s">
        <v>2149</v>
      </c>
      <c r="C1399" s="565" t="s">
        <v>2566</v>
      </c>
      <c r="D1399" s="571" t="s">
        <v>2150</v>
      </c>
      <c r="E1399" s="577" t="s">
        <v>792</v>
      </c>
      <c r="F1399" s="578" t="s">
        <v>1974</v>
      </c>
      <c r="G1399" s="579"/>
      <c r="H1399" s="579"/>
      <c r="I1399" s="2"/>
    </row>
    <row r="1400" spans="1:9" s="3" customFormat="1" ht="25.5" outlineLevel="1">
      <c r="A1400" s="48" t="s">
        <v>1908</v>
      </c>
      <c r="B1400" s="576" t="s">
        <v>2151</v>
      </c>
      <c r="C1400" s="565" t="s">
        <v>2566</v>
      </c>
      <c r="D1400" s="571" t="s">
        <v>2152</v>
      </c>
      <c r="E1400" s="577" t="s">
        <v>792</v>
      </c>
      <c r="F1400" s="578" t="s">
        <v>1943</v>
      </c>
      <c r="G1400" s="579"/>
      <c r="H1400" s="579"/>
      <c r="I1400" s="2"/>
    </row>
    <row r="1401" spans="1:9" s="3" customFormat="1" ht="25.5" outlineLevel="1">
      <c r="A1401" s="48" t="s">
        <v>1908</v>
      </c>
      <c r="B1401" s="576" t="s">
        <v>2153</v>
      </c>
      <c r="C1401" s="565" t="s">
        <v>2566</v>
      </c>
      <c r="D1401" s="571" t="s">
        <v>2154</v>
      </c>
      <c r="E1401" s="577" t="s">
        <v>792</v>
      </c>
      <c r="F1401" s="578" t="s">
        <v>2059</v>
      </c>
      <c r="G1401" s="579"/>
      <c r="H1401" s="579"/>
      <c r="I1401" s="2"/>
    </row>
    <row r="1402" spans="1:9" s="3" customFormat="1" ht="25.5" outlineLevel="1">
      <c r="A1402" s="48" t="s">
        <v>1908</v>
      </c>
      <c r="B1402" s="576" t="s">
        <v>2155</v>
      </c>
      <c r="C1402" s="565" t="s">
        <v>2566</v>
      </c>
      <c r="D1402" s="571" t="s">
        <v>2156</v>
      </c>
      <c r="E1402" s="577" t="s">
        <v>792</v>
      </c>
      <c r="F1402" s="578" t="s">
        <v>2059</v>
      </c>
      <c r="G1402" s="579"/>
      <c r="H1402" s="579"/>
      <c r="I1402" s="2"/>
    </row>
    <row r="1403" spans="1:9" s="3" customFormat="1" ht="25.5" outlineLevel="1">
      <c r="A1403" s="48" t="s">
        <v>1908</v>
      </c>
      <c r="B1403" s="576" t="s">
        <v>2157</v>
      </c>
      <c r="C1403" s="565" t="s">
        <v>2566</v>
      </c>
      <c r="D1403" s="571" t="s">
        <v>2158</v>
      </c>
      <c r="E1403" s="577" t="s">
        <v>792</v>
      </c>
      <c r="F1403" s="578" t="s">
        <v>1943</v>
      </c>
      <c r="G1403" s="579"/>
      <c r="H1403" s="579"/>
      <c r="I1403" s="2"/>
    </row>
    <row r="1404" spans="1:9" s="3" customFormat="1" ht="25.5" outlineLevel="1">
      <c r="A1404" s="48" t="s">
        <v>1908</v>
      </c>
      <c r="B1404" s="576" t="s">
        <v>2159</v>
      </c>
      <c r="C1404" s="565" t="s">
        <v>2566</v>
      </c>
      <c r="D1404" s="571" t="s">
        <v>2160</v>
      </c>
      <c r="E1404" s="577" t="s">
        <v>792</v>
      </c>
      <c r="F1404" s="578" t="s">
        <v>2161</v>
      </c>
      <c r="G1404" s="579"/>
      <c r="H1404" s="579"/>
      <c r="I1404" s="2"/>
    </row>
    <row r="1405" spans="1:9" s="3" customFormat="1" ht="25.5" outlineLevel="1">
      <c r="A1405" s="48" t="s">
        <v>1908</v>
      </c>
      <c r="B1405" s="576" t="s">
        <v>2162</v>
      </c>
      <c r="C1405" s="565" t="s">
        <v>2566</v>
      </c>
      <c r="D1405" s="571" t="s">
        <v>2163</v>
      </c>
      <c r="E1405" s="577" t="s">
        <v>792</v>
      </c>
      <c r="F1405" s="578" t="s">
        <v>2164</v>
      </c>
      <c r="G1405" s="579"/>
      <c r="H1405" s="579"/>
      <c r="I1405" s="2"/>
    </row>
    <row r="1406" spans="1:9" s="3" customFormat="1" ht="25.5" outlineLevel="1">
      <c r="A1406" s="48" t="s">
        <v>1908</v>
      </c>
      <c r="B1406" s="576" t="s">
        <v>2165</v>
      </c>
      <c r="C1406" s="565" t="s">
        <v>2566</v>
      </c>
      <c r="D1406" s="571" t="s">
        <v>2166</v>
      </c>
      <c r="E1406" s="577" t="s">
        <v>792</v>
      </c>
      <c r="F1406" s="578" t="s">
        <v>2167</v>
      </c>
      <c r="G1406" s="579"/>
      <c r="H1406" s="579"/>
      <c r="I1406" s="2"/>
    </row>
    <row r="1407" spans="1:9" s="3" customFormat="1" ht="25.5" outlineLevel="1">
      <c r="A1407" s="48" t="s">
        <v>1908</v>
      </c>
      <c r="B1407" s="576" t="s">
        <v>2168</v>
      </c>
      <c r="C1407" s="565" t="s">
        <v>2566</v>
      </c>
      <c r="D1407" s="571" t="s">
        <v>2169</v>
      </c>
      <c r="E1407" s="577" t="s">
        <v>792</v>
      </c>
      <c r="F1407" s="578" t="s">
        <v>2167</v>
      </c>
      <c r="G1407" s="579"/>
      <c r="H1407" s="579"/>
      <c r="I1407" s="2"/>
    </row>
    <row r="1408" spans="1:9" s="3" customFormat="1" ht="25.5" outlineLevel="1">
      <c r="A1408" s="48" t="s">
        <v>1908</v>
      </c>
      <c r="B1408" s="576" t="s">
        <v>2170</v>
      </c>
      <c r="C1408" s="565" t="s">
        <v>2566</v>
      </c>
      <c r="D1408" s="571" t="s">
        <v>2171</v>
      </c>
      <c r="E1408" s="577" t="s">
        <v>792</v>
      </c>
      <c r="F1408" s="578" t="s">
        <v>2167</v>
      </c>
      <c r="G1408" s="579"/>
      <c r="H1408" s="579"/>
      <c r="I1408" s="2"/>
    </row>
    <row r="1409" spans="1:9" s="3" customFormat="1" ht="25.5" outlineLevel="1">
      <c r="A1409" s="48" t="s">
        <v>1908</v>
      </c>
      <c r="B1409" s="576" t="s">
        <v>2172</v>
      </c>
      <c r="C1409" s="565" t="s">
        <v>2566</v>
      </c>
      <c r="D1409" s="571" t="s">
        <v>2173</v>
      </c>
      <c r="E1409" s="577" t="s">
        <v>792</v>
      </c>
      <c r="F1409" s="578" t="s">
        <v>1943</v>
      </c>
      <c r="G1409" s="579"/>
      <c r="H1409" s="579"/>
      <c r="I1409" s="2"/>
    </row>
    <row r="1410" spans="1:9" s="3" customFormat="1" ht="25.5" outlineLevel="1">
      <c r="A1410" s="48" t="s">
        <v>1908</v>
      </c>
      <c r="B1410" s="576" t="s">
        <v>2174</v>
      </c>
      <c r="C1410" s="565" t="s">
        <v>2566</v>
      </c>
      <c r="D1410" s="571" t="s">
        <v>2175</v>
      </c>
      <c r="E1410" s="577" t="s">
        <v>792</v>
      </c>
      <c r="F1410" s="578" t="s">
        <v>1943</v>
      </c>
      <c r="G1410" s="579"/>
      <c r="H1410" s="579"/>
      <c r="I1410" s="2"/>
    </row>
    <row r="1411" spans="1:9" s="3" customFormat="1" ht="25.5" outlineLevel="1">
      <c r="A1411" s="48" t="s">
        <v>1908</v>
      </c>
      <c r="B1411" s="576" t="s">
        <v>2176</v>
      </c>
      <c r="C1411" s="565" t="s">
        <v>2566</v>
      </c>
      <c r="D1411" s="571" t="s">
        <v>2177</v>
      </c>
      <c r="E1411" s="577" t="s">
        <v>792</v>
      </c>
      <c r="F1411" s="578" t="s">
        <v>2178</v>
      </c>
      <c r="G1411" s="579"/>
      <c r="H1411" s="579"/>
      <c r="I1411" s="2"/>
    </row>
    <row r="1412" spans="1:9" s="3" customFormat="1" ht="25.5" outlineLevel="1">
      <c r="A1412" s="48" t="s">
        <v>1908</v>
      </c>
      <c r="B1412" s="576" t="s">
        <v>2179</v>
      </c>
      <c r="C1412" s="565" t="s">
        <v>2566</v>
      </c>
      <c r="D1412" s="571" t="s">
        <v>2180</v>
      </c>
      <c r="E1412" s="577" t="s">
        <v>792</v>
      </c>
      <c r="F1412" s="578" t="s">
        <v>2178</v>
      </c>
      <c r="G1412" s="579"/>
      <c r="H1412" s="579"/>
      <c r="I1412" s="2"/>
    </row>
    <row r="1413" spans="1:9" s="3" customFormat="1" ht="25.5" outlineLevel="1">
      <c r="A1413" s="48" t="s">
        <v>1908</v>
      </c>
      <c r="B1413" s="576" t="s">
        <v>2181</v>
      </c>
      <c r="C1413" s="565" t="s">
        <v>2566</v>
      </c>
      <c r="D1413" s="571" t="s">
        <v>2182</v>
      </c>
      <c r="E1413" s="577" t="s">
        <v>792</v>
      </c>
      <c r="F1413" s="578" t="s">
        <v>1943</v>
      </c>
      <c r="G1413" s="579"/>
      <c r="H1413" s="579"/>
      <c r="I1413" s="2"/>
    </row>
    <row r="1414" spans="1:9" s="3" customFormat="1" ht="102" outlineLevel="1">
      <c r="A1414" s="48" t="s">
        <v>1908</v>
      </c>
      <c r="B1414" s="576" t="s">
        <v>2183</v>
      </c>
      <c r="C1414" s="565" t="s">
        <v>2566</v>
      </c>
      <c r="D1414" s="571" t="s">
        <v>2184</v>
      </c>
      <c r="E1414" s="577" t="s">
        <v>792</v>
      </c>
      <c r="F1414" s="578" t="s">
        <v>1943</v>
      </c>
      <c r="G1414" s="579"/>
      <c r="H1414" s="579"/>
      <c r="I1414" s="2"/>
    </row>
    <row r="1415" spans="1:9" s="3" customFormat="1" ht="25.5" outlineLevel="1">
      <c r="A1415" s="48" t="s">
        <v>1908</v>
      </c>
      <c r="B1415" s="576" t="s">
        <v>2185</v>
      </c>
      <c r="C1415" s="565" t="s">
        <v>2566</v>
      </c>
      <c r="D1415" s="571" t="s">
        <v>2186</v>
      </c>
      <c r="E1415" s="577" t="s">
        <v>792</v>
      </c>
      <c r="F1415" s="578" t="s">
        <v>1977</v>
      </c>
      <c r="G1415" s="579"/>
      <c r="H1415" s="579"/>
      <c r="I1415" s="2"/>
    </row>
    <row r="1416" spans="1:9" s="3" customFormat="1" ht="25.5" outlineLevel="1">
      <c r="A1416" s="48" t="s">
        <v>1908</v>
      </c>
      <c r="B1416" s="576" t="s">
        <v>2187</v>
      </c>
      <c r="C1416" s="565" t="s">
        <v>2566</v>
      </c>
      <c r="D1416" s="571" t="s">
        <v>2188</v>
      </c>
      <c r="E1416" s="577" t="s">
        <v>792</v>
      </c>
      <c r="F1416" s="578" t="s">
        <v>1943</v>
      </c>
      <c r="G1416" s="579"/>
      <c r="H1416" s="579"/>
      <c r="I1416" s="2"/>
    </row>
    <row r="1417" spans="1:9" s="3" customFormat="1" ht="51" outlineLevel="1">
      <c r="A1417" s="48" t="s">
        <v>1908</v>
      </c>
      <c r="B1417" s="576" t="s">
        <v>2189</v>
      </c>
      <c r="C1417" s="565" t="s">
        <v>2566</v>
      </c>
      <c r="D1417" s="571" t="s">
        <v>2190</v>
      </c>
      <c r="E1417" s="577" t="s">
        <v>792</v>
      </c>
      <c r="F1417" s="578" t="s">
        <v>1943</v>
      </c>
      <c r="G1417" s="579"/>
      <c r="H1417" s="579"/>
      <c r="I1417" s="2"/>
    </row>
    <row r="1418" spans="1:9" s="3" customFormat="1" ht="38.25" outlineLevel="1">
      <c r="A1418" s="48" t="s">
        <v>1908</v>
      </c>
      <c r="B1418" s="576" t="s">
        <v>2191</v>
      </c>
      <c r="C1418" s="565" t="s">
        <v>2566</v>
      </c>
      <c r="D1418" s="571" t="s">
        <v>2192</v>
      </c>
      <c r="E1418" s="577" t="s">
        <v>792</v>
      </c>
      <c r="F1418" s="578" t="s">
        <v>1943</v>
      </c>
      <c r="G1418" s="579"/>
      <c r="H1418" s="579"/>
      <c r="I1418" s="2"/>
    </row>
    <row r="1419" spans="1:9" s="3" customFormat="1" ht="25.5" outlineLevel="1">
      <c r="A1419" s="48" t="s">
        <v>1908</v>
      </c>
      <c r="B1419" s="576" t="s">
        <v>2193</v>
      </c>
      <c r="C1419" s="565" t="s">
        <v>2566</v>
      </c>
      <c r="D1419" s="571" t="s">
        <v>2194</v>
      </c>
      <c r="E1419" s="577" t="s">
        <v>792</v>
      </c>
      <c r="F1419" s="578" t="s">
        <v>1943</v>
      </c>
      <c r="G1419" s="579"/>
      <c r="H1419" s="579"/>
      <c r="I1419" s="2"/>
    </row>
    <row r="1420" spans="1:9" s="3" customFormat="1" ht="38.25" outlineLevel="1">
      <c r="A1420" s="48" t="s">
        <v>1908</v>
      </c>
      <c r="B1420" s="576" t="s">
        <v>2195</v>
      </c>
      <c r="C1420" s="565" t="s">
        <v>2566</v>
      </c>
      <c r="D1420" s="571" t="s">
        <v>2196</v>
      </c>
      <c r="E1420" s="577" t="s">
        <v>792</v>
      </c>
      <c r="F1420" s="578" t="s">
        <v>1943</v>
      </c>
      <c r="G1420" s="579"/>
      <c r="H1420" s="579"/>
      <c r="I1420" s="2"/>
    </row>
    <row r="1421" spans="1:9" s="3" customFormat="1" ht="127.5" outlineLevel="1">
      <c r="A1421" s="48" t="s">
        <v>1908</v>
      </c>
      <c r="B1421" s="576" t="s">
        <v>2197</v>
      </c>
      <c r="C1421" s="565" t="s">
        <v>2566</v>
      </c>
      <c r="D1421" s="571" t="s">
        <v>2198</v>
      </c>
      <c r="E1421" s="577" t="s">
        <v>792</v>
      </c>
      <c r="F1421" s="578" t="s">
        <v>1943</v>
      </c>
      <c r="G1421" s="579"/>
      <c r="H1421" s="579"/>
      <c r="I1421" s="2"/>
    </row>
    <row r="1422" spans="1:9" s="3" customFormat="1" ht="306" outlineLevel="1">
      <c r="A1422" s="48" t="s">
        <v>1908</v>
      </c>
      <c r="B1422" s="576" t="s">
        <v>2199</v>
      </c>
      <c r="C1422" s="565" t="s">
        <v>2566</v>
      </c>
      <c r="D1422" s="571" t="s">
        <v>2200</v>
      </c>
      <c r="E1422" s="577" t="s">
        <v>792</v>
      </c>
      <c r="F1422" s="578" t="s">
        <v>1943</v>
      </c>
      <c r="G1422" s="579"/>
      <c r="H1422" s="579"/>
      <c r="I1422" s="2"/>
    </row>
    <row r="1423" spans="1:9" s="3" customFormat="1" ht="102" outlineLevel="1">
      <c r="A1423" s="48" t="s">
        <v>1908</v>
      </c>
      <c r="B1423" s="576" t="s">
        <v>2201</v>
      </c>
      <c r="C1423" s="565" t="s">
        <v>2566</v>
      </c>
      <c r="D1423" s="571" t="s">
        <v>2202</v>
      </c>
      <c r="E1423" s="577" t="s">
        <v>792</v>
      </c>
      <c r="F1423" s="578" t="s">
        <v>1974</v>
      </c>
      <c r="G1423" s="579"/>
      <c r="H1423" s="579"/>
      <c r="I1423" s="2"/>
    </row>
    <row r="1424" spans="1:9" s="3" customFormat="1" ht="51" outlineLevel="1">
      <c r="A1424" s="48" t="s">
        <v>1908</v>
      </c>
      <c r="B1424" s="576" t="s">
        <v>2203</v>
      </c>
      <c r="C1424" s="565" t="s">
        <v>2566</v>
      </c>
      <c r="D1424" s="571" t="s">
        <v>2204</v>
      </c>
      <c r="E1424" s="577" t="s">
        <v>792</v>
      </c>
      <c r="F1424" s="578" t="s">
        <v>1943</v>
      </c>
      <c r="G1424" s="579"/>
      <c r="H1424" s="579"/>
      <c r="I1424" s="2"/>
    </row>
    <row r="1425" spans="1:9" s="3" customFormat="1" ht="25.5" outlineLevel="1">
      <c r="A1425" s="48" t="s">
        <v>1908</v>
      </c>
      <c r="B1425" s="576" t="s">
        <v>2205</v>
      </c>
      <c r="C1425" s="565" t="s">
        <v>2566</v>
      </c>
      <c r="D1425" s="571" t="s">
        <v>2206</v>
      </c>
      <c r="E1425" s="577" t="s">
        <v>792</v>
      </c>
      <c r="F1425" s="578" t="s">
        <v>1943</v>
      </c>
      <c r="G1425" s="579"/>
      <c r="H1425" s="579"/>
      <c r="I1425" s="2"/>
    </row>
    <row r="1426" spans="1:9" s="3" customFormat="1" ht="38.25" outlineLevel="1">
      <c r="A1426" s="48" t="s">
        <v>1908</v>
      </c>
      <c r="B1426" s="576" t="s">
        <v>2207</v>
      </c>
      <c r="C1426" s="565" t="s">
        <v>2566</v>
      </c>
      <c r="D1426" s="571" t="s">
        <v>2208</v>
      </c>
      <c r="E1426" s="577" t="s">
        <v>792</v>
      </c>
      <c r="F1426" s="578" t="s">
        <v>1943</v>
      </c>
      <c r="G1426" s="579"/>
      <c r="H1426" s="579"/>
      <c r="I1426" s="2"/>
    </row>
    <row r="1427" spans="1:9" s="3" customFormat="1" ht="255" outlineLevel="1">
      <c r="A1427" s="48" t="s">
        <v>1908</v>
      </c>
      <c r="B1427" s="576" t="s">
        <v>2209</v>
      </c>
      <c r="C1427" s="565" t="s">
        <v>2566</v>
      </c>
      <c r="D1427" s="575" t="s">
        <v>2568</v>
      </c>
      <c r="E1427" s="577" t="s">
        <v>1508</v>
      </c>
      <c r="F1427" s="578" t="s">
        <v>1943</v>
      </c>
      <c r="G1427" s="579"/>
      <c r="H1427" s="579"/>
      <c r="I1427" s="2"/>
    </row>
    <row r="1428" spans="1:9" s="3" customFormat="1" ht="204" outlineLevel="1">
      <c r="A1428" s="48" t="s">
        <v>1908</v>
      </c>
      <c r="B1428" s="576" t="s">
        <v>2569</v>
      </c>
      <c r="C1428" s="565" t="s">
        <v>2566</v>
      </c>
      <c r="D1428" s="571" t="s">
        <v>2570</v>
      </c>
      <c r="E1428" s="577" t="s">
        <v>1508</v>
      </c>
      <c r="F1428" s="578" t="s">
        <v>1943</v>
      </c>
      <c r="G1428" s="579"/>
      <c r="H1428" s="579"/>
      <c r="I1428" s="2"/>
    </row>
    <row r="1429" spans="1:9" s="3" customFormat="1" ht="38.25" outlineLevel="1">
      <c r="A1429" s="48" t="s">
        <v>1908</v>
      </c>
      <c r="B1429" s="576" t="s">
        <v>2571</v>
      </c>
      <c r="C1429" s="565" t="s">
        <v>2566</v>
      </c>
      <c r="D1429" s="571" t="s">
        <v>2210</v>
      </c>
      <c r="E1429" s="577" t="s">
        <v>1508</v>
      </c>
      <c r="F1429" s="578" t="s">
        <v>1943</v>
      </c>
      <c r="G1429" s="579"/>
      <c r="H1429" s="579"/>
      <c r="I1429" s="2"/>
    </row>
    <row r="1430" spans="1:9" s="3" customFormat="1" ht="216.75" outlineLevel="1">
      <c r="A1430" s="48" t="s">
        <v>1908</v>
      </c>
      <c r="B1430" s="576" t="s">
        <v>2572</v>
      </c>
      <c r="C1430" s="565" t="s">
        <v>2566</v>
      </c>
      <c r="D1430" s="571" t="s">
        <v>2211</v>
      </c>
      <c r="E1430" s="577" t="s">
        <v>1508</v>
      </c>
      <c r="F1430" s="578" t="s">
        <v>1943</v>
      </c>
      <c r="G1430" s="579"/>
      <c r="H1430" s="579"/>
      <c r="I1430" s="2"/>
    </row>
    <row r="1431" spans="1:9" s="3" customFormat="1" ht="76.5" outlineLevel="1">
      <c r="A1431" s="48" t="s">
        <v>1908</v>
      </c>
      <c r="B1431" s="576" t="s">
        <v>2573</v>
      </c>
      <c r="C1431" s="565" t="s">
        <v>2566</v>
      </c>
      <c r="D1431" s="571" t="s">
        <v>2212</v>
      </c>
      <c r="E1431" s="577" t="s">
        <v>1508</v>
      </c>
      <c r="F1431" s="578" t="s">
        <v>1943</v>
      </c>
      <c r="G1431" s="579"/>
      <c r="H1431" s="579"/>
      <c r="I1431" s="2"/>
    </row>
    <row r="1432" spans="1:9" s="3" customFormat="1" outlineLevel="1">
      <c r="A1432" s="48" t="s">
        <v>1908</v>
      </c>
      <c r="B1432" s="581"/>
      <c r="C1432" s="582" t="s">
        <v>2566</v>
      </c>
      <c r="D1432" s="580" t="s">
        <v>2038</v>
      </c>
      <c r="E1432" s="578" t="s">
        <v>1153</v>
      </c>
      <c r="F1432" s="578" t="s">
        <v>1943</v>
      </c>
      <c r="G1432" s="583"/>
      <c r="H1432" s="583">
        <f>$F1432*G1432</f>
        <v>0</v>
      </c>
      <c r="I1432" s="2"/>
    </row>
    <row r="1433" spans="1:9" s="3" customFormat="1" ht="38.25" outlineLevel="1">
      <c r="A1433" s="48" t="s">
        <v>1908</v>
      </c>
      <c r="B1433" s="581"/>
      <c r="C1433" s="582"/>
      <c r="D1433" s="580" t="s">
        <v>2039</v>
      </c>
      <c r="E1433" s="578" t="s">
        <v>1153</v>
      </c>
      <c r="F1433" s="578" t="s">
        <v>1943</v>
      </c>
      <c r="G1433" s="583"/>
      <c r="H1433" s="583">
        <f>$F1433*G1433</f>
        <v>0</v>
      </c>
      <c r="I1433" s="2"/>
    </row>
    <row r="1434" spans="1:9" s="3" customFormat="1" outlineLevel="1">
      <c r="A1434" s="48" t="s">
        <v>1908</v>
      </c>
      <c r="B1434" s="576"/>
      <c r="C1434" s="565"/>
      <c r="D1434" s="590"/>
      <c r="E1434" s="577"/>
      <c r="F1434" s="577"/>
      <c r="G1434" s="591"/>
      <c r="H1434" s="591"/>
      <c r="I1434" s="2"/>
    </row>
    <row r="1435" spans="1:9" s="3" customFormat="1" outlineLevel="1">
      <c r="A1435" s="48" t="s">
        <v>1908</v>
      </c>
      <c r="B1435" s="576"/>
      <c r="C1435" s="565"/>
      <c r="D1435" s="590"/>
      <c r="E1435" s="577"/>
      <c r="F1435" s="577"/>
      <c r="G1435" s="591"/>
      <c r="H1435" s="591"/>
      <c r="I1435" s="2"/>
    </row>
    <row r="1436" spans="1:9" s="3" customFormat="1" ht="38.25" outlineLevel="1">
      <c r="A1436" s="48" t="s">
        <v>1908</v>
      </c>
      <c r="B1436" s="581"/>
      <c r="C1436" s="565" t="s">
        <v>2566</v>
      </c>
      <c r="D1436" s="592" t="s">
        <v>2574</v>
      </c>
      <c r="E1436" s="578"/>
      <c r="F1436" s="578"/>
      <c r="G1436" s="591"/>
      <c r="H1436" s="591"/>
      <c r="I1436" s="2"/>
    </row>
    <row r="1437" spans="1:9" s="3" customFormat="1" ht="25.5" outlineLevel="1">
      <c r="A1437" s="48" t="s">
        <v>1908</v>
      </c>
      <c r="B1437" s="581" t="s">
        <v>2213</v>
      </c>
      <c r="C1437" s="565" t="s">
        <v>2566</v>
      </c>
      <c r="D1437" s="590" t="s">
        <v>2214</v>
      </c>
      <c r="E1437" s="578"/>
      <c r="F1437" s="578"/>
      <c r="G1437" s="591"/>
      <c r="H1437" s="591"/>
      <c r="I1437" s="2"/>
    </row>
    <row r="1438" spans="1:9" s="3" customFormat="1" ht="38.25" outlineLevel="1">
      <c r="A1438" s="48" t="s">
        <v>1908</v>
      </c>
      <c r="B1438" s="576" t="s">
        <v>2215</v>
      </c>
      <c r="C1438" s="565" t="s">
        <v>2566</v>
      </c>
      <c r="D1438" s="575" t="s">
        <v>2216</v>
      </c>
      <c r="E1438" s="577" t="s">
        <v>792</v>
      </c>
      <c r="F1438" s="577" t="s">
        <v>2042</v>
      </c>
      <c r="G1438" s="579"/>
      <c r="H1438" s="583">
        <f>$F1438*G1438</f>
        <v>0</v>
      </c>
      <c r="I1438" s="2"/>
    </row>
    <row r="1439" spans="1:9" s="3" customFormat="1" outlineLevel="1">
      <c r="A1439" s="48" t="s">
        <v>1908</v>
      </c>
      <c r="B1439" s="576"/>
      <c r="C1439" s="565"/>
      <c r="D1439" s="575"/>
      <c r="E1439" s="577"/>
      <c r="F1439" s="577"/>
      <c r="G1439" s="579"/>
      <c r="H1439" s="583">
        <f t="shared" ref="H1439:H1501" si="69">$F1439*G1439</f>
        <v>0</v>
      </c>
      <c r="I1439" s="2"/>
    </row>
    <row r="1440" spans="1:9" s="3" customFormat="1" ht="38.25" outlineLevel="1">
      <c r="A1440" s="48" t="s">
        <v>1908</v>
      </c>
      <c r="B1440" s="576" t="s">
        <v>2217</v>
      </c>
      <c r="C1440" s="565" t="s">
        <v>2566</v>
      </c>
      <c r="D1440" s="575" t="s">
        <v>2218</v>
      </c>
      <c r="E1440" s="577" t="s">
        <v>792</v>
      </c>
      <c r="F1440" s="577" t="s">
        <v>2059</v>
      </c>
      <c r="G1440" s="579"/>
      <c r="H1440" s="583">
        <f t="shared" si="69"/>
        <v>0</v>
      </c>
      <c r="I1440" s="2"/>
    </row>
    <row r="1441" spans="1:9" s="3" customFormat="1" outlineLevel="1">
      <c r="A1441" s="48" t="s">
        <v>1908</v>
      </c>
      <c r="B1441" s="576"/>
      <c r="C1441" s="565"/>
      <c r="D1441" s="575"/>
      <c r="E1441" s="577"/>
      <c r="F1441" s="577"/>
      <c r="G1441" s="579"/>
      <c r="H1441" s="583">
        <f t="shared" si="69"/>
        <v>0</v>
      </c>
      <c r="I1441" s="2"/>
    </row>
    <row r="1442" spans="1:9" s="3" customFormat="1" ht="25.5" outlineLevel="1">
      <c r="A1442" s="48" t="s">
        <v>1908</v>
      </c>
      <c r="B1442" s="576" t="s">
        <v>2219</v>
      </c>
      <c r="C1442" s="565" t="s">
        <v>2566</v>
      </c>
      <c r="D1442" s="575" t="s">
        <v>2220</v>
      </c>
      <c r="E1442" s="577" t="s">
        <v>792</v>
      </c>
      <c r="F1442" s="577" t="s">
        <v>1943</v>
      </c>
      <c r="G1442" s="579"/>
      <c r="H1442" s="583">
        <f t="shared" si="69"/>
        <v>0</v>
      </c>
      <c r="I1442" s="2"/>
    </row>
    <row r="1443" spans="1:9" s="3" customFormat="1" outlineLevel="1">
      <c r="A1443" s="48" t="s">
        <v>1908</v>
      </c>
      <c r="B1443" s="576"/>
      <c r="C1443" s="565"/>
      <c r="D1443" s="575"/>
      <c r="E1443" s="577"/>
      <c r="F1443" s="577"/>
      <c r="G1443" s="579"/>
      <c r="H1443" s="583">
        <f t="shared" si="69"/>
        <v>0</v>
      </c>
      <c r="I1443" s="2"/>
    </row>
    <row r="1444" spans="1:9" s="3" customFormat="1" ht="127.5" outlineLevel="1">
      <c r="A1444" s="48" t="s">
        <v>1908</v>
      </c>
      <c r="B1444" s="576" t="s">
        <v>2221</v>
      </c>
      <c r="C1444" s="565" t="s">
        <v>2566</v>
      </c>
      <c r="D1444" s="593" t="s">
        <v>2575</v>
      </c>
      <c r="E1444" s="577" t="s">
        <v>792</v>
      </c>
      <c r="F1444" s="577" t="s">
        <v>1943</v>
      </c>
      <c r="G1444" s="579"/>
      <c r="H1444" s="583">
        <f t="shared" si="69"/>
        <v>0</v>
      </c>
      <c r="I1444" s="2"/>
    </row>
    <row r="1445" spans="1:9" s="3" customFormat="1" outlineLevel="1">
      <c r="A1445" s="48" t="s">
        <v>1908</v>
      </c>
      <c r="B1445" s="576"/>
      <c r="C1445" s="565"/>
      <c r="D1445" s="571"/>
      <c r="E1445" s="577"/>
      <c r="F1445" s="577"/>
      <c r="G1445" s="579"/>
      <c r="H1445" s="583">
        <f t="shared" si="69"/>
        <v>0</v>
      </c>
      <c r="I1445" s="2"/>
    </row>
    <row r="1446" spans="1:9" s="3" customFormat="1" ht="25.5" outlineLevel="1">
      <c r="A1446" s="48" t="s">
        <v>1908</v>
      </c>
      <c r="B1446" s="581" t="s">
        <v>2222</v>
      </c>
      <c r="C1446" s="565"/>
      <c r="D1446" s="590" t="s">
        <v>2576</v>
      </c>
      <c r="E1446" s="578"/>
      <c r="F1446" s="578"/>
      <c r="G1446" s="591"/>
      <c r="H1446" s="583">
        <f t="shared" si="69"/>
        <v>0</v>
      </c>
      <c r="I1446" s="2"/>
    </row>
    <row r="1447" spans="1:9" s="3" customFormat="1" ht="38.25" outlineLevel="1">
      <c r="A1447" s="48" t="s">
        <v>1908</v>
      </c>
      <c r="B1447" s="576" t="s">
        <v>2223</v>
      </c>
      <c r="C1447" s="565"/>
      <c r="D1447" s="571" t="s">
        <v>2224</v>
      </c>
      <c r="E1447" s="577" t="s">
        <v>792</v>
      </c>
      <c r="F1447" s="577" t="s">
        <v>2042</v>
      </c>
      <c r="G1447" s="579"/>
      <c r="H1447" s="583">
        <f t="shared" si="69"/>
        <v>0</v>
      </c>
      <c r="I1447" s="2"/>
    </row>
    <row r="1448" spans="1:9" s="3" customFormat="1" ht="38.25" outlineLevel="1">
      <c r="A1448" s="48" t="s">
        <v>1908</v>
      </c>
      <c r="B1448" s="576" t="s">
        <v>2225</v>
      </c>
      <c r="C1448" s="565"/>
      <c r="D1448" s="571" t="s">
        <v>2226</v>
      </c>
      <c r="E1448" s="577" t="s">
        <v>792</v>
      </c>
      <c r="F1448" s="577">
        <v>4</v>
      </c>
      <c r="G1448" s="579"/>
      <c r="H1448" s="583">
        <f t="shared" si="69"/>
        <v>0</v>
      </c>
      <c r="I1448" s="2"/>
    </row>
    <row r="1449" spans="1:9" s="3" customFormat="1" outlineLevel="1">
      <c r="A1449" s="48" t="s">
        <v>1908</v>
      </c>
      <c r="B1449" s="576" t="s">
        <v>2227</v>
      </c>
      <c r="C1449" s="565"/>
      <c r="D1449" s="571" t="s">
        <v>2228</v>
      </c>
      <c r="E1449" s="577" t="s">
        <v>792</v>
      </c>
      <c r="F1449" s="577" t="s">
        <v>1943</v>
      </c>
      <c r="G1449" s="579"/>
      <c r="H1449" s="583">
        <f t="shared" si="69"/>
        <v>0</v>
      </c>
      <c r="I1449" s="2"/>
    </row>
    <row r="1450" spans="1:9" s="3" customFormat="1" outlineLevel="1">
      <c r="A1450" s="48" t="s">
        <v>1908</v>
      </c>
      <c r="B1450" s="576" t="s">
        <v>2577</v>
      </c>
      <c r="C1450" s="565"/>
      <c r="D1450" s="593" t="s">
        <v>2578</v>
      </c>
      <c r="E1450" s="577" t="s">
        <v>792</v>
      </c>
      <c r="F1450" s="577" t="s">
        <v>1943</v>
      </c>
      <c r="G1450" s="579"/>
      <c r="H1450" s="583">
        <f t="shared" si="69"/>
        <v>0</v>
      </c>
      <c r="I1450" s="2"/>
    </row>
    <row r="1451" spans="1:9" s="3" customFormat="1" outlineLevel="1">
      <c r="A1451" s="48" t="s">
        <v>1908</v>
      </c>
      <c r="B1451" s="576"/>
      <c r="C1451" s="565"/>
      <c r="D1451" s="571"/>
      <c r="E1451" s="577"/>
      <c r="F1451" s="577"/>
      <c r="G1451" s="579"/>
      <c r="H1451" s="583">
        <f t="shared" si="69"/>
        <v>0</v>
      </c>
      <c r="I1451" s="2"/>
    </row>
    <row r="1452" spans="1:9" s="3" customFormat="1" outlineLevel="1">
      <c r="A1452" s="48" t="s">
        <v>1908</v>
      </c>
      <c r="B1452" s="576"/>
      <c r="C1452" s="565"/>
      <c r="D1452" s="571"/>
      <c r="E1452" s="577"/>
      <c r="F1452" s="577"/>
      <c r="G1452" s="579"/>
      <c r="H1452" s="583">
        <f t="shared" si="69"/>
        <v>0</v>
      </c>
      <c r="I1452" s="2"/>
    </row>
    <row r="1453" spans="1:9" s="3" customFormat="1" outlineLevel="1">
      <c r="A1453" s="48" t="s">
        <v>1908</v>
      </c>
      <c r="B1453" s="581"/>
      <c r="C1453" s="565"/>
      <c r="D1453" s="592" t="s">
        <v>2229</v>
      </c>
      <c r="E1453" s="578"/>
      <c r="F1453" s="578"/>
      <c r="G1453" s="591"/>
      <c r="H1453" s="583">
        <f t="shared" si="69"/>
        <v>0</v>
      </c>
      <c r="I1453" s="2"/>
    </row>
    <row r="1454" spans="1:9" s="3" customFormat="1" ht="127.5" outlineLevel="1">
      <c r="A1454" s="48" t="s">
        <v>1908</v>
      </c>
      <c r="B1454" s="581" t="s">
        <v>2230</v>
      </c>
      <c r="C1454" s="565"/>
      <c r="D1454" s="592" t="s">
        <v>2579</v>
      </c>
      <c r="E1454" s="578"/>
      <c r="F1454" s="578"/>
      <c r="G1454" s="591"/>
      <c r="H1454" s="583">
        <f t="shared" si="69"/>
        <v>0</v>
      </c>
      <c r="I1454" s="2"/>
    </row>
    <row r="1455" spans="1:9" s="3" customFormat="1" outlineLevel="1">
      <c r="A1455" s="48" t="s">
        <v>1908</v>
      </c>
      <c r="B1455" s="576" t="s">
        <v>2231</v>
      </c>
      <c r="C1455" s="565"/>
      <c r="D1455" s="575" t="s">
        <v>2232</v>
      </c>
      <c r="E1455" s="577" t="s">
        <v>875</v>
      </c>
      <c r="F1455" s="594" t="s">
        <v>2233</v>
      </c>
      <c r="G1455" s="579"/>
      <c r="H1455" s="583">
        <f t="shared" si="69"/>
        <v>0</v>
      </c>
      <c r="I1455" s="2"/>
    </row>
    <row r="1456" spans="1:9" s="3" customFormat="1" outlineLevel="1">
      <c r="A1456" s="48" t="s">
        <v>1908</v>
      </c>
      <c r="B1456" s="576" t="s">
        <v>2234</v>
      </c>
      <c r="C1456" s="565"/>
      <c r="D1456" s="575" t="s">
        <v>2235</v>
      </c>
      <c r="E1456" s="577" t="s">
        <v>875</v>
      </c>
      <c r="F1456" s="594" t="s">
        <v>1969</v>
      </c>
      <c r="G1456" s="579"/>
      <c r="H1456" s="583">
        <f t="shared" si="69"/>
        <v>0</v>
      </c>
      <c r="I1456" s="2"/>
    </row>
    <row r="1457" spans="1:9" s="3" customFormat="1" outlineLevel="1">
      <c r="A1457" s="48" t="s">
        <v>1908</v>
      </c>
      <c r="B1457" s="576" t="s">
        <v>2236</v>
      </c>
      <c r="C1457" s="565"/>
      <c r="D1457" s="575" t="s">
        <v>2237</v>
      </c>
      <c r="E1457" s="577" t="s">
        <v>875</v>
      </c>
      <c r="F1457" s="594" t="s">
        <v>2233</v>
      </c>
      <c r="G1457" s="579"/>
      <c r="H1457" s="583">
        <f t="shared" si="69"/>
        <v>0</v>
      </c>
      <c r="I1457" s="2"/>
    </row>
    <row r="1458" spans="1:9" s="3" customFormat="1" outlineLevel="1">
      <c r="A1458" s="48" t="s">
        <v>1908</v>
      </c>
      <c r="B1458" s="576" t="s">
        <v>2238</v>
      </c>
      <c r="C1458" s="565"/>
      <c r="D1458" s="575" t="s">
        <v>2239</v>
      </c>
      <c r="E1458" s="577" t="s">
        <v>875</v>
      </c>
      <c r="F1458" s="594" t="s">
        <v>2001</v>
      </c>
      <c r="G1458" s="579"/>
      <c r="H1458" s="583">
        <f t="shared" si="69"/>
        <v>0</v>
      </c>
      <c r="I1458" s="2"/>
    </row>
    <row r="1459" spans="1:9" s="3" customFormat="1" outlineLevel="1">
      <c r="A1459" s="48" t="s">
        <v>1908</v>
      </c>
      <c r="B1459" s="576" t="s">
        <v>2240</v>
      </c>
      <c r="C1459" s="565"/>
      <c r="D1459" s="575" t="s">
        <v>2241</v>
      </c>
      <c r="E1459" s="577" t="s">
        <v>875</v>
      </c>
      <c r="F1459" s="594" t="s">
        <v>2242</v>
      </c>
      <c r="G1459" s="579"/>
      <c r="H1459" s="583">
        <f t="shared" si="69"/>
        <v>0</v>
      </c>
      <c r="I1459" s="2"/>
    </row>
    <row r="1460" spans="1:9" s="3" customFormat="1" outlineLevel="1">
      <c r="A1460" s="48" t="s">
        <v>1908</v>
      </c>
      <c r="B1460" s="576" t="s">
        <v>2243</v>
      </c>
      <c r="C1460" s="565"/>
      <c r="D1460" s="575" t="s">
        <v>2244</v>
      </c>
      <c r="E1460" s="577" t="s">
        <v>875</v>
      </c>
      <c r="F1460" s="594" t="s">
        <v>1969</v>
      </c>
      <c r="G1460" s="579"/>
      <c r="H1460" s="583">
        <f t="shared" si="69"/>
        <v>0</v>
      </c>
      <c r="I1460" s="2"/>
    </row>
    <row r="1461" spans="1:9" s="3" customFormat="1" outlineLevel="1">
      <c r="A1461" s="48" t="s">
        <v>1908</v>
      </c>
      <c r="B1461" s="576" t="s">
        <v>2245</v>
      </c>
      <c r="C1461" s="565"/>
      <c r="D1461" s="575" t="s">
        <v>2246</v>
      </c>
      <c r="E1461" s="577" t="s">
        <v>875</v>
      </c>
      <c r="F1461" s="594" t="s">
        <v>2247</v>
      </c>
      <c r="G1461" s="579"/>
      <c r="H1461" s="583">
        <f t="shared" si="69"/>
        <v>0</v>
      </c>
      <c r="I1461" s="2"/>
    </row>
    <row r="1462" spans="1:9" s="3" customFormat="1" outlineLevel="1">
      <c r="A1462" s="48" t="s">
        <v>1908</v>
      </c>
      <c r="B1462" s="576" t="s">
        <v>2248</v>
      </c>
      <c r="C1462" s="565"/>
      <c r="D1462" s="575" t="s">
        <v>2249</v>
      </c>
      <c r="E1462" s="577" t="s">
        <v>875</v>
      </c>
      <c r="F1462" s="594" t="s">
        <v>2062</v>
      </c>
      <c r="G1462" s="579"/>
      <c r="H1462" s="583">
        <f t="shared" si="69"/>
        <v>0</v>
      </c>
      <c r="I1462" s="2"/>
    </row>
    <row r="1463" spans="1:9" s="3" customFormat="1" outlineLevel="1">
      <c r="A1463" s="48" t="s">
        <v>1908</v>
      </c>
      <c r="B1463" s="576" t="s">
        <v>2250</v>
      </c>
      <c r="C1463" s="565"/>
      <c r="D1463" s="575" t="s">
        <v>2251</v>
      </c>
      <c r="E1463" s="577" t="s">
        <v>875</v>
      </c>
      <c r="F1463" s="594" t="s">
        <v>1969</v>
      </c>
      <c r="G1463" s="579"/>
      <c r="H1463" s="583">
        <f t="shared" si="69"/>
        <v>0</v>
      </c>
      <c r="I1463" s="2"/>
    </row>
    <row r="1464" spans="1:9" s="3" customFormat="1" ht="63.75" outlineLevel="1">
      <c r="A1464" s="48" t="s">
        <v>1908</v>
      </c>
      <c r="B1464" s="576" t="s">
        <v>2252</v>
      </c>
      <c r="C1464" s="565"/>
      <c r="D1464" s="575" t="s">
        <v>2253</v>
      </c>
      <c r="E1464" s="577" t="s">
        <v>875</v>
      </c>
      <c r="F1464" s="594" t="s">
        <v>1974</v>
      </c>
      <c r="G1464" s="579"/>
      <c r="H1464" s="583">
        <f t="shared" si="69"/>
        <v>0</v>
      </c>
      <c r="I1464" s="2"/>
    </row>
    <row r="1465" spans="1:9" s="3" customFormat="1" ht="63.75" outlineLevel="1">
      <c r="A1465" s="48" t="s">
        <v>1908</v>
      </c>
      <c r="B1465" s="576" t="s">
        <v>2254</v>
      </c>
      <c r="C1465" s="565"/>
      <c r="D1465" s="575" t="s">
        <v>2255</v>
      </c>
      <c r="E1465" s="577" t="s">
        <v>875</v>
      </c>
      <c r="F1465" s="594" t="s">
        <v>2167</v>
      </c>
      <c r="G1465" s="579"/>
      <c r="H1465" s="583">
        <f t="shared" si="69"/>
        <v>0</v>
      </c>
      <c r="I1465" s="2"/>
    </row>
    <row r="1466" spans="1:9" s="3" customFormat="1" ht="51" outlineLevel="1">
      <c r="A1466" s="48" t="s">
        <v>1908</v>
      </c>
      <c r="B1466" s="576" t="s">
        <v>2256</v>
      </c>
      <c r="C1466" s="565"/>
      <c r="D1466" s="575" t="s">
        <v>2257</v>
      </c>
      <c r="E1466" s="577" t="s">
        <v>875</v>
      </c>
      <c r="F1466" s="594" t="s">
        <v>1969</v>
      </c>
      <c r="G1466" s="579"/>
      <c r="H1466" s="583">
        <f t="shared" si="69"/>
        <v>0</v>
      </c>
      <c r="I1466" s="2"/>
    </row>
    <row r="1467" spans="1:9" s="3" customFormat="1" ht="38.25" outlineLevel="1">
      <c r="A1467" s="48" t="s">
        <v>1908</v>
      </c>
      <c r="B1467" s="576" t="s">
        <v>2258</v>
      </c>
      <c r="C1467" s="565"/>
      <c r="D1467" s="575" t="s">
        <v>2259</v>
      </c>
      <c r="E1467" s="577" t="s">
        <v>875</v>
      </c>
      <c r="F1467" s="594" t="s">
        <v>2062</v>
      </c>
      <c r="G1467" s="579"/>
      <c r="H1467" s="583">
        <f t="shared" si="69"/>
        <v>0</v>
      </c>
      <c r="I1467" s="2"/>
    </row>
    <row r="1468" spans="1:9" s="3" customFormat="1" ht="51" outlineLevel="1">
      <c r="A1468" s="48" t="s">
        <v>1908</v>
      </c>
      <c r="B1468" s="576" t="s">
        <v>2260</v>
      </c>
      <c r="C1468" s="565"/>
      <c r="D1468" s="575" t="s">
        <v>2261</v>
      </c>
      <c r="E1468" s="577" t="s">
        <v>875</v>
      </c>
      <c r="F1468" s="594" t="s">
        <v>2167</v>
      </c>
      <c r="G1468" s="579"/>
      <c r="H1468" s="583">
        <f t="shared" si="69"/>
        <v>0</v>
      </c>
      <c r="I1468" s="2"/>
    </row>
    <row r="1469" spans="1:9" s="3" customFormat="1" ht="76.5" outlineLevel="1">
      <c r="A1469" s="48" t="s">
        <v>1908</v>
      </c>
      <c r="B1469" s="576" t="s">
        <v>2262</v>
      </c>
      <c r="C1469" s="565"/>
      <c r="D1469" s="575" t="s">
        <v>2263</v>
      </c>
      <c r="E1469" s="577" t="s">
        <v>875</v>
      </c>
      <c r="F1469" s="594" t="s">
        <v>2233</v>
      </c>
      <c r="G1469" s="579"/>
      <c r="H1469" s="583">
        <f t="shared" si="69"/>
        <v>0</v>
      </c>
      <c r="I1469" s="2"/>
    </row>
    <row r="1470" spans="1:9" s="3" customFormat="1" outlineLevel="1">
      <c r="A1470" s="48" t="s">
        <v>1908</v>
      </c>
      <c r="B1470" s="581"/>
      <c r="C1470" s="565"/>
      <c r="D1470" s="592"/>
      <c r="E1470" s="578"/>
      <c r="F1470" s="578"/>
      <c r="G1470" s="591"/>
      <c r="H1470" s="583">
        <f>$F1470*G1470</f>
        <v>0</v>
      </c>
      <c r="I1470" s="2"/>
    </row>
    <row r="1471" spans="1:9" s="3" customFormat="1" outlineLevel="1">
      <c r="A1471" s="48" t="s">
        <v>1908</v>
      </c>
      <c r="B1471" s="581"/>
      <c r="C1471" s="565"/>
      <c r="D1471" s="592"/>
      <c r="E1471" s="578"/>
      <c r="F1471" s="578"/>
      <c r="G1471" s="591"/>
      <c r="H1471" s="583">
        <f t="shared" si="69"/>
        <v>0</v>
      </c>
      <c r="I1471" s="2"/>
    </row>
    <row r="1472" spans="1:9" s="3" customFormat="1" ht="153" outlineLevel="1">
      <c r="A1472" s="48" t="s">
        <v>1908</v>
      </c>
      <c r="B1472" s="581" t="s">
        <v>2264</v>
      </c>
      <c r="C1472" s="565"/>
      <c r="D1472" s="590" t="s">
        <v>2580</v>
      </c>
      <c r="E1472" s="578"/>
      <c r="F1472" s="578"/>
      <c r="G1472" s="591"/>
      <c r="H1472" s="583">
        <f t="shared" si="69"/>
        <v>0</v>
      </c>
      <c r="I1472" s="2"/>
    </row>
    <row r="1473" spans="1:9" s="3" customFormat="1" ht="25.5" outlineLevel="1">
      <c r="A1473" s="48" t="s">
        <v>1908</v>
      </c>
      <c r="B1473" s="576" t="s">
        <v>2265</v>
      </c>
      <c r="C1473" s="565"/>
      <c r="D1473" s="575" t="s">
        <v>2266</v>
      </c>
      <c r="E1473" s="577" t="s">
        <v>792</v>
      </c>
      <c r="F1473" s="594" t="s">
        <v>1958</v>
      </c>
      <c r="G1473" s="579"/>
      <c r="H1473" s="583">
        <f t="shared" si="69"/>
        <v>0</v>
      </c>
      <c r="I1473" s="2"/>
    </row>
    <row r="1474" spans="1:9" s="3" customFormat="1" ht="25.5" outlineLevel="1">
      <c r="A1474" s="48" t="s">
        <v>1908</v>
      </c>
      <c r="B1474" s="576" t="s">
        <v>2267</v>
      </c>
      <c r="C1474" s="565"/>
      <c r="D1474" s="575" t="s">
        <v>2268</v>
      </c>
      <c r="E1474" s="577" t="s">
        <v>792</v>
      </c>
      <c r="F1474" s="594" t="s">
        <v>1943</v>
      </c>
      <c r="G1474" s="579"/>
      <c r="H1474" s="583">
        <f t="shared" si="69"/>
        <v>0</v>
      </c>
      <c r="I1474" s="2"/>
    </row>
    <row r="1475" spans="1:9" s="3" customFormat="1" ht="25.5" outlineLevel="1">
      <c r="A1475" s="48" t="s">
        <v>1908</v>
      </c>
      <c r="B1475" s="576" t="s">
        <v>2269</v>
      </c>
      <c r="C1475" s="565"/>
      <c r="D1475" s="575" t="s">
        <v>2270</v>
      </c>
      <c r="E1475" s="577" t="s">
        <v>792</v>
      </c>
      <c r="F1475" s="594" t="s">
        <v>1958</v>
      </c>
      <c r="G1475" s="579"/>
      <c r="H1475" s="583">
        <f t="shared" si="69"/>
        <v>0</v>
      </c>
      <c r="I1475" s="2"/>
    </row>
    <row r="1476" spans="1:9" s="3" customFormat="1" ht="25.5" outlineLevel="1">
      <c r="A1476" s="48" t="s">
        <v>1908</v>
      </c>
      <c r="B1476" s="576" t="s">
        <v>2271</v>
      </c>
      <c r="C1476" s="565"/>
      <c r="D1476" s="575" t="s">
        <v>2272</v>
      </c>
      <c r="E1476" s="577" t="s">
        <v>792</v>
      </c>
      <c r="F1476" s="594" t="s">
        <v>1955</v>
      </c>
      <c r="G1476" s="579"/>
      <c r="H1476" s="583">
        <f t="shared" si="69"/>
        <v>0</v>
      </c>
      <c r="I1476" s="2"/>
    </row>
    <row r="1477" spans="1:9" s="3" customFormat="1" outlineLevel="1">
      <c r="A1477" s="48" t="s">
        <v>1908</v>
      </c>
      <c r="B1477" s="576" t="s">
        <v>2273</v>
      </c>
      <c r="C1477" s="565"/>
      <c r="D1477" s="575" t="s">
        <v>2274</v>
      </c>
      <c r="E1477" s="577" t="s">
        <v>792</v>
      </c>
      <c r="F1477" s="594" t="s">
        <v>2045</v>
      </c>
      <c r="G1477" s="579"/>
      <c r="H1477" s="583">
        <f t="shared" si="69"/>
        <v>0</v>
      </c>
      <c r="I1477" s="2"/>
    </row>
    <row r="1478" spans="1:9" s="3" customFormat="1" ht="25.5" outlineLevel="1">
      <c r="A1478" s="48" t="s">
        <v>1908</v>
      </c>
      <c r="B1478" s="576" t="s">
        <v>2275</v>
      </c>
      <c r="C1478" s="565"/>
      <c r="D1478" s="575" t="s">
        <v>2276</v>
      </c>
      <c r="E1478" s="577" t="s">
        <v>792</v>
      </c>
      <c r="F1478" s="594" t="s">
        <v>1958</v>
      </c>
      <c r="G1478" s="579"/>
      <c r="H1478" s="583">
        <f t="shared" si="69"/>
        <v>0</v>
      </c>
      <c r="I1478" s="2"/>
    </row>
    <row r="1479" spans="1:9" s="3" customFormat="1" ht="25.5" outlineLevel="1">
      <c r="A1479" s="48" t="s">
        <v>1908</v>
      </c>
      <c r="B1479" s="576" t="s">
        <v>2277</v>
      </c>
      <c r="C1479" s="565"/>
      <c r="D1479" s="575" t="s">
        <v>2278</v>
      </c>
      <c r="E1479" s="577" t="s">
        <v>792</v>
      </c>
      <c r="F1479" s="594" t="s">
        <v>2045</v>
      </c>
      <c r="G1479" s="579"/>
      <c r="H1479" s="583">
        <f t="shared" si="69"/>
        <v>0</v>
      </c>
      <c r="I1479" s="2"/>
    </row>
    <row r="1480" spans="1:9" s="3" customFormat="1" ht="25.5" outlineLevel="1">
      <c r="A1480" s="48" t="s">
        <v>1908</v>
      </c>
      <c r="B1480" s="576" t="s">
        <v>2279</v>
      </c>
      <c r="C1480" s="565"/>
      <c r="D1480" s="575" t="s">
        <v>2280</v>
      </c>
      <c r="E1480" s="577" t="s">
        <v>792</v>
      </c>
      <c r="F1480" s="594" t="s">
        <v>1955</v>
      </c>
      <c r="G1480" s="579"/>
      <c r="H1480" s="583">
        <f t="shared" si="69"/>
        <v>0</v>
      </c>
      <c r="I1480" s="2"/>
    </row>
    <row r="1481" spans="1:9" s="3" customFormat="1" ht="38.25" outlineLevel="1">
      <c r="A1481" s="48" t="s">
        <v>1908</v>
      </c>
      <c r="B1481" s="576" t="s">
        <v>2281</v>
      </c>
      <c r="C1481" s="565"/>
      <c r="D1481" s="575" t="s">
        <v>2282</v>
      </c>
      <c r="E1481" s="577" t="s">
        <v>792</v>
      </c>
      <c r="F1481" s="594" t="s">
        <v>1943</v>
      </c>
      <c r="G1481" s="579"/>
      <c r="H1481" s="583">
        <f t="shared" si="69"/>
        <v>0</v>
      </c>
      <c r="I1481" s="2"/>
    </row>
    <row r="1482" spans="1:9" s="3" customFormat="1" outlineLevel="1">
      <c r="A1482" s="48" t="s">
        <v>1908</v>
      </c>
      <c r="B1482" s="576"/>
      <c r="C1482" s="565"/>
      <c r="D1482" s="575"/>
      <c r="E1482" s="577"/>
      <c r="F1482" s="578"/>
      <c r="G1482" s="579"/>
      <c r="H1482" s="583">
        <f t="shared" si="69"/>
        <v>0</v>
      </c>
      <c r="I1482" s="2"/>
    </row>
    <row r="1483" spans="1:9" s="3" customFormat="1" outlineLevel="1">
      <c r="A1483" s="48" t="s">
        <v>1908</v>
      </c>
      <c r="B1483" s="581"/>
      <c r="C1483" s="565"/>
      <c r="D1483" s="592"/>
      <c r="E1483" s="578"/>
      <c r="F1483" s="578"/>
      <c r="G1483" s="591"/>
      <c r="H1483" s="583">
        <f t="shared" si="69"/>
        <v>0</v>
      </c>
      <c r="I1483" s="2"/>
    </row>
    <row r="1484" spans="1:9" s="3" customFormat="1" outlineLevel="1">
      <c r="A1484" s="48" t="s">
        <v>1908</v>
      </c>
      <c r="B1484" s="581"/>
      <c r="C1484" s="565"/>
      <c r="D1484" s="592"/>
      <c r="E1484" s="578"/>
      <c r="F1484" s="578"/>
      <c r="G1484" s="591"/>
      <c r="H1484" s="583">
        <f t="shared" si="69"/>
        <v>0</v>
      </c>
      <c r="I1484" s="2"/>
    </row>
    <row r="1485" spans="1:9" s="3" customFormat="1" outlineLevel="1">
      <c r="A1485" s="48" t="s">
        <v>1908</v>
      </c>
      <c r="B1485" s="581" t="s">
        <v>2283</v>
      </c>
      <c r="C1485" s="565"/>
      <c r="D1485" s="590" t="s">
        <v>2284</v>
      </c>
      <c r="E1485" s="578"/>
      <c r="F1485" s="578"/>
      <c r="G1485" s="591"/>
      <c r="H1485" s="583">
        <f t="shared" si="69"/>
        <v>0</v>
      </c>
      <c r="I1485" s="2"/>
    </row>
    <row r="1486" spans="1:9" s="3" customFormat="1" ht="38.25" outlineLevel="1">
      <c r="A1486" s="48" t="s">
        <v>1908</v>
      </c>
      <c r="B1486" s="576" t="s">
        <v>2285</v>
      </c>
      <c r="C1486" s="565"/>
      <c r="D1486" s="571" t="s">
        <v>2286</v>
      </c>
      <c r="E1486" s="577" t="s">
        <v>792</v>
      </c>
      <c r="F1486" s="577" t="s">
        <v>1943</v>
      </c>
      <c r="G1486" s="579"/>
      <c r="H1486" s="583">
        <f t="shared" si="69"/>
        <v>0</v>
      </c>
      <c r="I1486" s="2"/>
    </row>
    <row r="1487" spans="1:9" s="3" customFormat="1" outlineLevel="1">
      <c r="A1487" s="48" t="s">
        <v>1908</v>
      </c>
      <c r="B1487" s="576" t="s">
        <v>2287</v>
      </c>
      <c r="C1487" s="565"/>
      <c r="D1487" s="571" t="s">
        <v>2288</v>
      </c>
      <c r="E1487" s="577" t="s">
        <v>792</v>
      </c>
      <c r="F1487" s="577" t="s">
        <v>1943</v>
      </c>
      <c r="G1487" s="579"/>
      <c r="H1487" s="583">
        <f t="shared" si="69"/>
        <v>0</v>
      </c>
      <c r="I1487" s="2"/>
    </row>
    <row r="1488" spans="1:9" s="3" customFormat="1" outlineLevel="1">
      <c r="A1488" s="48" t="s">
        <v>1908</v>
      </c>
      <c r="B1488" s="576" t="s">
        <v>2289</v>
      </c>
      <c r="C1488" s="565"/>
      <c r="D1488" s="571" t="s">
        <v>2290</v>
      </c>
      <c r="E1488" s="577" t="s">
        <v>792</v>
      </c>
      <c r="F1488" s="577" t="s">
        <v>1943</v>
      </c>
      <c r="G1488" s="579"/>
      <c r="H1488" s="583">
        <f t="shared" si="69"/>
        <v>0</v>
      </c>
      <c r="I1488" s="2"/>
    </row>
    <row r="1489" spans="1:9" s="3" customFormat="1" ht="51" outlineLevel="1">
      <c r="A1489" s="48" t="s">
        <v>1908</v>
      </c>
      <c r="B1489" s="576" t="s">
        <v>2291</v>
      </c>
      <c r="C1489" s="565"/>
      <c r="D1489" s="571" t="s">
        <v>2292</v>
      </c>
      <c r="E1489" s="577" t="s">
        <v>792</v>
      </c>
      <c r="F1489" s="577" t="s">
        <v>1943</v>
      </c>
      <c r="G1489" s="579"/>
      <c r="H1489" s="583">
        <f t="shared" si="69"/>
        <v>0</v>
      </c>
      <c r="I1489" s="2"/>
    </row>
    <row r="1490" spans="1:9" s="3" customFormat="1" outlineLevel="1">
      <c r="A1490" s="48" t="s">
        <v>1908</v>
      </c>
      <c r="B1490" s="576" t="s">
        <v>2293</v>
      </c>
      <c r="C1490" s="565"/>
      <c r="D1490" s="571"/>
      <c r="E1490" s="577"/>
      <c r="F1490" s="577"/>
      <c r="G1490" s="579"/>
      <c r="H1490" s="583">
        <f t="shared" si="69"/>
        <v>0</v>
      </c>
      <c r="I1490" s="2"/>
    </row>
    <row r="1491" spans="1:9" s="3" customFormat="1" outlineLevel="1">
      <c r="A1491" s="48" t="s">
        <v>1908</v>
      </c>
      <c r="B1491" s="576"/>
      <c r="C1491" s="565"/>
      <c r="D1491" s="571"/>
      <c r="E1491" s="577"/>
      <c r="F1491" s="577"/>
      <c r="G1491" s="579"/>
      <c r="H1491" s="583">
        <f t="shared" si="69"/>
        <v>0</v>
      </c>
      <c r="I1491" s="2"/>
    </row>
    <row r="1492" spans="1:9" s="3" customFormat="1" outlineLevel="1">
      <c r="A1492" s="48" t="s">
        <v>1908</v>
      </c>
      <c r="B1492" s="581"/>
      <c r="C1492" s="565" t="s">
        <v>2566</v>
      </c>
      <c r="D1492" s="592" t="s">
        <v>2294</v>
      </c>
      <c r="E1492" s="578"/>
      <c r="F1492" s="578"/>
      <c r="G1492" s="591"/>
      <c r="H1492" s="583">
        <f t="shared" si="69"/>
        <v>0</v>
      </c>
      <c r="I1492" s="2"/>
    </row>
    <row r="1493" spans="1:9" s="3" customFormat="1" outlineLevel="1">
      <c r="A1493" s="48" t="s">
        <v>1908</v>
      </c>
      <c r="B1493" s="581" t="s">
        <v>2295</v>
      </c>
      <c r="C1493" s="565" t="s">
        <v>2566</v>
      </c>
      <c r="D1493" s="590" t="s">
        <v>2296</v>
      </c>
      <c r="E1493" s="578"/>
      <c r="F1493" s="578"/>
      <c r="G1493" s="591"/>
      <c r="H1493" s="583">
        <f t="shared" si="69"/>
        <v>0</v>
      </c>
      <c r="I1493" s="2"/>
    </row>
    <row r="1494" spans="1:9" s="3" customFormat="1" ht="63.75" outlineLevel="1">
      <c r="A1494" s="48" t="s">
        <v>1908</v>
      </c>
      <c r="B1494" s="576" t="s">
        <v>2297</v>
      </c>
      <c r="C1494" s="565" t="s">
        <v>2566</v>
      </c>
      <c r="D1494" s="571" t="s">
        <v>2581</v>
      </c>
      <c r="E1494" s="577" t="s">
        <v>792</v>
      </c>
      <c r="F1494" s="577" t="s">
        <v>1943</v>
      </c>
      <c r="G1494" s="579"/>
      <c r="H1494" s="583">
        <f t="shared" si="69"/>
        <v>0</v>
      </c>
      <c r="I1494" s="2"/>
    </row>
    <row r="1495" spans="1:9" s="3" customFormat="1" ht="38.25" outlineLevel="1">
      <c r="A1495" s="48" t="s">
        <v>1908</v>
      </c>
      <c r="B1495" s="576" t="s">
        <v>2298</v>
      </c>
      <c r="C1495" s="565" t="s">
        <v>2566</v>
      </c>
      <c r="D1495" s="571" t="s">
        <v>2299</v>
      </c>
      <c r="E1495" s="577" t="s">
        <v>792</v>
      </c>
      <c r="F1495" s="577" t="s">
        <v>1943</v>
      </c>
      <c r="G1495" s="579"/>
      <c r="H1495" s="583">
        <f t="shared" si="69"/>
        <v>0</v>
      </c>
      <c r="I1495" s="2"/>
    </row>
    <row r="1496" spans="1:9" s="3" customFormat="1" ht="25.5" outlineLevel="1">
      <c r="A1496" s="48" t="s">
        <v>1908</v>
      </c>
      <c r="B1496" s="576" t="s">
        <v>2300</v>
      </c>
      <c r="C1496" s="565" t="s">
        <v>2566</v>
      </c>
      <c r="D1496" s="571" t="s">
        <v>2301</v>
      </c>
      <c r="E1496" s="577" t="s">
        <v>792</v>
      </c>
      <c r="F1496" s="577" t="s">
        <v>1943</v>
      </c>
      <c r="G1496" s="579"/>
      <c r="H1496" s="583">
        <f t="shared" si="69"/>
        <v>0</v>
      </c>
      <c r="I1496" s="2"/>
    </row>
    <row r="1497" spans="1:9" s="3" customFormat="1" outlineLevel="1">
      <c r="A1497" s="48" t="s">
        <v>1908</v>
      </c>
      <c r="B1497" s="576" t="s">
        <v>2302</v>
      </c>
      <c r="C1497" s="565" t="s">
        <v>2566</v>
      </c>
      <c r="D1497" s="571" t="s">
        <v>2303</v>
      </c>
      <c r="E1497" s="577" t="s">
        <v>792</v>
      </c>
      <c r="F1497" s="577" t="s">
        <v>1943</v>
      </c>
      <c r="G1497" s="579"/>
      <c r="H1497" s="583">
        <f t="shared" si="69"/>
        <v>0</v>
      </c>
      <c r="I1497" s="2"/>
    </row>
    <row r="1498" spans="1:9" s="3" customFormat="1" outlineLevel="1">
      <c r="A1498" s="48" t="s">
        <v>1908</v>
      </c>
      <c r="B1498" s="576"/>
      <c r="C1498" s="565"/>
      <c r="D1498" s="571"/>
      <c r="E1498" s="577"/>
      <c r="F1498" s="577"/>
      <c r="G1498" s="579"/>
      <c r="H1498" s="583">
        <f t="shared" si="69"/>
        <v>0</v>
      </c>
      <c r="I1498" s="2"/>
    </row>
    <row r="1499" spans="1:9" s="3" customFormat="1" outlineLevel="1">
      <c r="A1499" s="48" t="s">
        <v>1908</v>
      </c>
      <c r="B1499" s="581"/>
      <c r="C1499" s="565"/>
      <c r="D1499" s="590"/>
      <c r="E1499" s="578"/>
      <c r="F1499" s="578"/>
      <c r="G1499" s="591"/>
      <c r="H1499" s="583">
        <f t="shared" si="69"/>
        <v>0</v>
      </c>
      <c r="I1499" s="2"/>
    </row>
    <row r="1500" spans="1:9" s="3" customFormat="1" outlineLevel="1">
      <c r="A1500" s="48" t="s">
        <v>1908</v>
      </c>
      <c r="B1500" s="581" t="s">
        <v>2304</v>
      </c>
      <c r="C1500" s="565" t="s">
        <v>2566</v>
      </c>
      <c r="D1500" s="590" t="s">
        <v>2305</v>
      </c>
      <c r="E1500" s="578"/>
      <c r="F1500" s="578"/>
      <c r="G1500" s="591"/>
      <c r="H1500" s="583">
        <f t="shared" si="69"/>
        <v>0</v>
      </c>
      <c r="I1500" s="2"/>
    </row>
    <row r="1501" spans="1:9" s="3" customFormat="1" ht="127.5" outlineLevel="1">
      <c r="A1501" s="48" t="s">
        <v>1908</v>
      </c>
      <c r="B1501" s="576" t="s">
        <v>2306</v>
      </c>
      <c r="C1501" s="565" t="s">
        <v>2566</v>
      </c>
      <c r="D1501" s="595" t="s">
        <v>2307</v>
      </c>
      <c r="E1501" s="577" t="s">
        <v>792</v>
      </c>
      <c r="F1501" s="577" t="s">
        <v>1943</v>
      </c>
      <c r="G1501" s="579"/>
      <c r="H1501" s="583">
        <f t="shared" si="69"/>
        <v>0</v>
      </c>
      <c r="I1501" s="2"/>
    </row>
    <row r="1502" spans="1:9" s="3" customFormat="1" outlineLevel="1">
      <c r="A1502" s="48" t="s">
        <v>1908</v>
      </c>
      <c r="B1502" s="564" t="s">
        <v>2095</v>
      </c>
      <c r="C1502" s="565" t="s">
        <v>2566</v>
      </c>
      <c r="D1502" s="566" t="s">
        <v>2096</v>
      </c>
      <c r="E1502" s="567"/>
      <c r="F1502" s="568"/>
      <c r="G1502" s="569"/>
      <c r="H1502" s="569">
        <f>SUM(H1372:H1501)</f>
        <v>0</v>
      </c>
      <c r="I1502" s="2"/>
    </row>
    <row r="1503" spans="1:9" s="3" customFormat="1" outlineLevel="1">
      <c r="A1503" s="48" t="s">
        <v>1908</v>
      </c>
      <c r="B1503" s="576"/>
      <c r="C1503" s="565"/>
      <c r="D1503" s="571"/>
      <c r="E1503" s="577"/>
      <c r="F1503" s="577"/>
      <c r="G1503" s="579"/>
      <c r="H1503" s="579"/>
      <c r="I1503" s="2"/>
    </row>
    <row r="1504" spans="1:9" s="3" customFormat="1" outlineLevel="1">
      <c r="A1504" s="48" t="s">
        <v>1908</v>
      </c>
      <c r="B1504" s="564" t="s">
        <v>2308</v>
      </c>
      <c r="C1504" s="565" t="s">
        <v>2582</v>
      </c>
      <c r="D1504" s="566" t="s">
        <v>2309</v>
      </c>
      <c r="E1504" s="567"/>
      <c r="F1504" s="568"/>
      <c r="G1504" s="569"/>
      <c r="H1504" s="569"/>
      <c r="I1504" s="2"/>
    </row>
    <row r="1505" spans="1:9" s="3" customFormat="1" outlineLevel="1">
      <c r="A1505" s="48" t="s">
        <v>1908</v>
      </c>
      <c r="B1505" s="596"/>
      <c r="C1505" s="565" t="s">
        <v>2582</v>
      </c>
      <c r="D1505" s="597"/>
      <c r="E1505" s="598"/>
      <c r="F1505" s="598"/>
      <c r="G1505" s="579"/>
      <c r="H1505" s="599"/>
      <c r="I1505" s="2"/>
    </row>
    <row r="1506" spans="1:9" s="3" customFormat="1" ht="63.75" outlineLevel="1">
      <c r="A1506" s="48" t="s">
        <v>1908</v>
      </c>
      <c r="B1506" s="577" t="s">
        <v>2310</v>
      </c>
      <c r="C1506" s="565" t="s">
        <v>2582</v>
      </c>
      <c r="D1506" s="595" t="s">
        <v>2311</v>
      </c>
      <c r="E1506" s="577" t="s">
        <v>40</v>
      </c>
      <c r="F1506" s="577">
        <v>1</v>
      </c>
      <c r="G1506" s="579"/>
      <c r="H1506" s="579"/>
      <c r="I1506" s="2"/>
    </row>
    <row r="1507" spans="1:9" s="3" customFormat="1" outlineLevel="1">
      <c r="A1507" s="48" t="s">
        <v>1908</v>
      </c>
      <c r="B1507" s="577" t="s">
        <v>2312</v>
      </c>
      <c r="C1507" s="565" t="s">
        <v>2582</v>
      </c>
      <c r="D1507" s="595" t="s">
        <v>2313</v>
      </c>
      <c r="E1507" s="577" t="s">
        <v>40</v>
      </c>
      <c r="F1507" s="577">
        <v>1</v>
      </c>
      <c r="G1507" s="579"/>
      <c r="H1507" s="579"/>
      <c r="I1507" s="2"/>
    </row>
    <row r="1508" spans="1:9" s="3" customFormat="1" outlineLevel="1">
      <c r="A1508" s="48" t="s">
        <v>1908</v>
      </c>
      <c r="B1508" s="577" t="s">
        <v>2314</v>
      </c>
      <c r="C1508" s="565" t="s">
        <v>2582</v>
      </c>
      <c r="D1508" s="595" t="s">
        <v>2315</v>
      </c>
      <c r="E1508" s="577" t="s">
        <v>40</v>
      </c>
      <c r="F1508" s="577">
        <v>1</v>
      </c>
      <c r="G1508" s="579"/>
      <c r="H1508" s="579"/>
      <c r="I1508" s="2"/>
    </row>
    <row r="1509" spans="1:9" s="3" customFormat="1" ht="102" outlineLevel="1">
      <c r="A1509" s="48" t="s">
        <v>1908</v>
      </c>
      <c r="B1509" s="577" t="s">
        <v>2316</v>
      </c>
      <c r="C1509" s="565" t="s">
        <v>2582</v>
      </c>
      <c r="D1509" s="595" t="s">
        <v>2317</v>
      </c>
      <c r="E1509" s="577" t="s">
        <v>40</v>
      </c>
      <c r="F1509" s="577">
        <v>1</v>
      </c>
      <c r="G1509" s="579"/>
      <c r="H1509" s="579"/>
      <c r="I1509" s="2"/>
    </row>
    <row r="1510" spans="1:9" s="3" customFormat="1" outlineLevel="1">
      <c r="A1510" s="48" t="s">
        <v>1908</v>
      </c>
      <c r="B1510" s="577"/>
      <c r="C1510" s="565" t="s">
        <v>2582</v>
      </c>
      <c r="D1510" s="580" t="s">
        <v>2038</v>
      </c>
      <c r="E1510" s="577" t="s">
        <v>792</v>
      </c>
      <c r="F1510" s="577" t="s">
        <v>1943</v>
      </c>
      <c r="G1510" s="579"/>
      <c r="H1510" s="579">
        <f>$F1510*G1510</f>
        <v>0</v>
      </c>
      <c r="I1510" s="2"/>
    </row>
    <row r="1511" spans="1:9" s="3" customFormat="1" ht="38.25" outlineLevel="1">
      <c r="A1511" s="48" t="s">
        <v>1908</v>
      </c>
      <c r="B1511" s="577"/>
      <c r="C1511" s="565"/>
      <c r="D1511" s="580" t="s">
        <v>2039</v>
      </c>
      <c r="E1511" s="577" t="s">
        <v>792</v>
      </c>
      <c r="F1511" s="577" t="s">
        <v>1943</v>
      </c>
      <c r="G1511" s="579"/>
      <c r="H1511" s="579">
        <f t="shared" ref="H1511:H1525" si="70">$F1511*G1511</f>
        <v>0</v>
      </c>
      <c r="I1511" s="2"/>
    </row>
    <row r="1512" spans="1:9" s="3" customFormat="1" outlineLevel="1">
      <c r="A1512" s="48" t="s">
        <v>1908</v>
      </c>
      <c r="B1512" s="577"/>
      <c r="C1512" s="565"/>
      <c r="D1512" s="595"/>
      <c r="E1512" s="577"/>
      <c r="F1512" s="577"/>
      <c r="G1512" s="579"/>
      <c r="H1512" s="579">
        <f t="shared" si="70"/>
        <v>0</v>
      </c>
      <c r="I1512" s="2"/>
    </row>
    <row r="1513" spans="1:9" s="3" customFormat="1" ht="76.5" outlineLevel="1">
      <c r="A1513" s="48" t="s">
        <v>1908</v>
      </c>
      <c r="B1513" s="577" t="s">
        <v>2318</v>
      </c>
      <c r="C1513" s="565" t="s">
        <v>2582</v>
      </c>
      <c r="D1513" s="595" t="s">
        <v>2319</v>
      </c>
      <c r="E1513" s="577"/>
      <c r="F1513" s="577"/>
      <c r="G1513" s="579"/>
      <c r="H1513" s="579">
        <f t="shared" si="70"/>
        <v>0</v>
      </c>
      <c r="I1513" s="2"/>
    </row>
    <row r="1514" spans="1:9" s="3" customFormat="1" outlineLevel="1">
      <c r="A1514" s="48" t="s">
        <v>1908</v>
      </c>
      <c r="B1514" s="577"/>
      <c r="C1514" s="565" t="s">
        <v>2582</v>
      </c>
      <c r="D1514" s="580" t="s">
        <v>2038</v>
      </c>
      <c r="E1514" s="577" t="s">
        <v>792</v>
      </c>
      <c r="F1514" s="577" t="s">
        <v>2045</v>
      </c>
      <c r="G1514" s="579"/>
      <c r="H1514" s="579">
        <f t="shared" si="70"/>
        <v>0</v>
      </c>
      <c r="I1514" s="2"/>
    </row>
    <row r="1515" spans="1:9" s="3" customFormat="1" ht="38.25" outlineLevel="1">
      <c r="A1515" s="48" t="s">
        <v>1908</v>
      </c>
      <c r="B1515" s="577"/>
      <c r="C1515" s="565"/>
      <c r="D1515" s="580" t="s">
        <v>2039</v>
      </c>
      <c r="E1515" s="577" t="s">
        <v>792</v>
      </c>
      <c r="F1515" s="577" t="s">
        <v>2045</v>
      </c>
      <c r="G1515" s="579"/>
      <c r="H1515" s="579">
        <f t="shared" si="70"/>
        <v>0</v>
      </c>
      <c r="I1515" s="2"/>
    </row>
    <row r="1516" spans="1:9" s="3" customFormat="1" outlineLevel="1">
      <c r="A1516" s="48" t="s">
        <v>1908</v>
      </c>
      <c r="B1516" s="577"/>
      <c r="C1516" s="565"/>
      <c r="D1516" s="595"/>
      <c r="E1516" s="577"/>
      <c r="F1516" s="577"/>
      <c r="G1516" s="579"/>
      <c r="H1516" s="579">
        <f t="shared" si="70"/>
        <v>0</v>
      </c>
      <c r="I1516" s="2"/>
    </row>
    <row r="1517" spans="1:9" s="3" customFormat="1" ht="76.5" outlineLevel="1">
      <c r="A1517" s="48" t="s">
        <v>1908</v>
      </c>
      <c r="B1517" s="577" t="s">
        <v>2320</v>
      </c>
      <c r="C1517" s="565" t="s">
        <v>2582</v>
      </c>
      <c r="D1517" s="595" t="s">
        <v>2321</v>
      </c>
      <c r="E1517" s="577"/>
      <c r="F1517" s="577"/>
      <c r="G1517" s="579"/>
      <c r="H1517" s="579">
        <f t="shared" si="70"/>
        <v>0</v>
      </c>
      <c r="I1517" s="2"/>
    </row>
    <row r="1518" spans="1:9" s="3" customFormat="1" outlineLevel="1">
      <c r="A1518" s="48" t="s">
        <v>1908</v>
      </c>
      <c r="B1518" s="577"/>
      <c r="C1518" s="565" t="s">
        <v>2582</v>
      </c>
      <c r="D1518" s="580" t="s">
        <v>2038</v>
      </c>
      <c r="E1518" s="577" t="s">
        <v>792</v>
      </c>
      <c r="F1518" s="577" t="s">
        <v>1974</v>
      </c>
      <c r="G1518" s="579"/>
      <c r="H1518" s="579">
        <f t="shared" si="70"/>
        <v>0</v>
      </c>
      <c r="I1518" s="2"/>
    </row>
    <row r="1519" spans="1:9" s="3" customFormat="1" ht="38.25" outlineLevel="1">
      <c r="A1519" s="48" t="s">
        <v>1908</v>
      </c>
      <c r="B1519" s="577"/>
      <c r="C1519" s="565"/>
      <c r="D1519" s="580" t="s">
        <v>2039</v>
      </c>
      <c r="E1519" s="577" t="s">
        <v>792</v>
      </c>
      <c r="F1519" s="577" t="s">
        <v>1974</v>
      </c>
      <c r="G1519" s="579"/>
      <c r="H1519" s="579">
        <f t="shared" si="70"/>
        <v>0</v>
      </c>
      <c r="I1519" s="2"/>
    </row>
    <row r="1520" spans="1:9" s="3" customFormat="1" outlineLevel="1">
      <c r="A1520" s="48" t="s">
        <v>1908</v>
      </c>
      <c r="B1520" s="577"/>
      <c r="C1520" s="565"/>
      <c r="D1520" s="595"/>
      <c r="E1520" s="577"/>
      <c r="F1520" s="577"/>
      <c r="G1520" s="579"/>
      <c r="H1520" s="579">
        <f t="shared" si="70"/>
        <v>0</v>
      </c>
      <c r="I1520" s="2"/>
    </row>
    <row r="1521" spans="1:9" s="3" customFormat="1" outlineLevel="1">
      <c r="A1521" s="48" t="s">
        <v>1908</v>
      </c>
      <c r="B1521" s="577" t="s">
        <v>2322</v>
      </c>
      <c r="C1521" s="565"/>
      <c r="D1521" s="595" t="s">
        <v>2323</v>
      </c>
      <c r="E1521" s="577" t="s">
        <v>875</v>
      </c>
      <c r="F1521" s="577" t="s">
        <v>2012</v>
      </c>
      <c r="G1521" s="579"/>
      <c r="H1521" s="579">
        <f t="shared" si="70"/>
        <v>0</v>
      </c>
      <c r="I1521" s="2"/>
    </row>
    <row r="1522" spans="1:9" s="3" customFormat="1" outlineLevel="1">
      <c r="A1522" s="48" t="s">
        <v>1908</v>
      </c>
      <c r="B1522" s="577"/>
      <c r="C1522" s="565"/>
      <c r="D1522" s="595"/>
      <c r="E1522" s="577"/>
      <c r="F1522" s="577"/>
      <c r="G1522" s="579"/>
      <c r="H1522" s="579">
        <f t="shared" si="70"/>
        <v>0</v>
      </c>
      <c r="I1522" s="2"/>
    </row>
    <row r="1523" spans="1:9" s="3" customFormat="1" outlineLevel="1">
      <c r="A1523" s="48" t="s">
        <v>1908</v>
      </c>
      <c r="B1523" s="577" t="s">
        <v>2324</v>
      </c>
      <c r="C1523" s="565"/>
      <c r="D1523" s="595" t="s">
        <v>2325</v>
      </c>
      <c r="E1523" s="577" t="s">
        <v>40</v>
      </c>
      <c r="F1523" s="577">
        <v>1</v>
      </c>
      <c r="G1523" s="579"/>
      <c r="H1523" s="579">
        <f t="shared" si="70"/>
        <v>0</v>
      </c>
      <c r="I1523" s="2"/>
    </row>
    <row r="1524" spans="1:9" s="3" customFormat="1" outlineLevel="1">
      <c r="A1524" s="48" t="s">
        <v>1908</v>
      </c>
      <c r="B1524" s="577"/>
      <c r="C1524" s="565"/>
      <c r="D1524" s="595"/>
      <c r="E1524" s="577"/>
      <c r="F1524" s="577"/>
      <c r="G1524" s="579"/>
      <c r="H1524" s="579">
        <f t="shared" si="70"/>
        <v>0</v>
      </c>
      <c r="I1524" s="2"/>
    </row>
    <row r="1525" spans="1:9" s="3" customFormat="1" ht="76.5" outlineLevel="1">
      <c r="A1525" s="48" t="s">
        <v>1908</v>
      </c>
      <c r="B1525" s="577" t="s">
        <v>2326</v>
      </c>
      <c r="C1525" s="565"/>
      <c r="D1525" s="595" t="s">
        <v>2327</v>
      </c>
      <c r="E1525" s="577" t="s">
        <v>2328</v>
      </c>
      <c r="F1525" s="577">
        <v>1</v>
      </c>
      <c r="G1525" s="579"/>
      <c r="H1525" s="579">
        <f t="shared" si="70"/>
        <v>0</v>
      </c>
      <c r="I1525" s="2"/>
    </row>
    <row r="1526" spans="1:9" s="3" customFormat="1" outlineLevel="1">
      <c r="A1526" s="48" t="s">
        <v>1908</v>
      </c>
      <c r="B1526" s="600"/>
      <c r="C1526" s="565"/>
      <c r="D1526" s="595"/>
      <c r="E1526" s="577"/>
      <c r="F1526" s="577"/>
      <c r="G1526" s="579"/>
      <c r="H1526" s="579"/>
      <c r="I1526" s="2"/>
    </row>
    <row r="1527" spans="1:9" s="3" customFormat="1" outlineLevel="1">
      <c r="A1527" s="48" t="s">
        <v>1908</v>
      </c>
      <c r="B1527" s="564" t="s">
        <v>2308</v>
      </c>
      <c r="C1527" s="565"/>
      <c r="D1527" s="566" t="s">
        <v>2329</v>
      </c>
      <c r="E1527" s="577"/>
      <c r="F1527" s="577"/>
      <c r="G1527" s="579"/>
      <c r="H1527" s="579">
        <f>SUM(H1506:H1526)</f>
        <v>0</v>
      </c>
      <c r="I1527" s="2"/>
    </row>
    <row r="1528" spans="1:9" s="3" customFormat="1" outlineLevel="1">
      <c r="A1528" s="48" t="s">
        <v>1908</v>
      </c>
      <c r="B1528" s="564"/>
      <c r="C1528" s="565"/>
      <c r="D1528" s="595"/>
      <c r="E1528" s="577"/>
      <c r="F1528" s="577"/>
      <c r="G1528" s="579"/>
      <c r="H1528" s="579"/>
      <c r="I1528" s="2"/>
    </row>
    <row r="1529" spans="1:9" s="3" customFormat="1" outlineLevel="1">
      <c r="A1529" s="48" t="s">
        <v>1908</v>
      </c>
      <c r="B1529" s="601" t="s">
        <v>2330</v>
      </c>
      <c r="C1529" s="565" t="s">
        <v>2583</v>
      </c>
      <c r="D1529" s="565" t="s">
        <v>2331</v>
      </c>
      <c r="E1529" s="602"/>
      <c r="F1529" s="603"/>
      <c r="G1529" s="604"/>
      <c r="H1529" s="604"/>
      <c r="I1529" s="2"/>
    </row>
    <row r="1530" spans="1:9" s="3" customFormat="1" outlineLevel="1">
      <c r="A1530" s="48" t="s">
        <v>1908</v>
      </c>
      <c r="B1530" s="601" t="s">
        <v>2332</v>
      </c>
      <c r="C1530" s="565" t="s">
        <v>2583</v>
      </c>
      <c r="D1530" s="565" t="s">
        <v>2333</v>
      </c>
      <c r="E1530" s="602"/>
      <c r="F1530" s="603"/>
      <c r="G1530" s="604"/>
      <c r="H1530" s="604"/>
      <c r="I1530" s="2"/>
    </row>
    <row r="1531" spans="1:9" s="3" customFormat="1" ht="25.5" outlineLevel="1">
      <c r="A1531" s="48" t="s">
        <v>1908</v>
      </c>
      <c r="B1531" s="572" t="s">
        <v>2334</v>
      </c>
      <c r="C1531" s="565" t="s">
        <v>2583</v>
      </c>
      <c r="D1531" s="605" t="s">
        <v>2335</v>
      </c>
      <c r="E1531" s="606" t="s">
        <v>1153</v>
      </c>
      <c r="F1531" s="607">
        <v>1</v>
      </c>
      <c r="G1531" s="569"/>
      <c r="H1531" s="579">
        <f t="shared" ref="H1531:H1542" si="71">$F1531*G1531</f>
        <v>0</v>
      </c>
      <c r="I1531" s="2"/>
    </row>
    <row r="1532" spans="1:9" s="3" customFormat="1" ht="25.5" outlineLevel="1">
      <c r="A1532" s="48" t="s">
        <v>1908</v>
      </c>
      <c r="B1532" s="572" t="s">
        <v>2336</v>
      </c>
      <c r="C1532" s="565" t="s">
        <v>2583</v>
      </c>
      <c r="D1532" s="605" t="s">
        <v>2337</v>
      </c>
      <c r="E1532" s="606" t="s">
        <v>2338</v>
      </c>
      <c r="F1532" s="607">
        <v>2</v>
      </c>
      <c r="G1532" s="569"/>
      <c r="H1532" s="579">
        <f t="shared" si="71"/>
        <v>0</v>
      </c>
      <c r="I1532" s="2"/>
    </row>
    <row r="1533" spans="1:9" s="3" customFormat="1" ht="38.25" outlineLevel="1">
      <c r="A1533" s="48" t="s">
        <v>1908</v>
      </c>
      <c r="B1533" s="572" t="s">
        <v>2339</v>
      </c>
      <c r="C1533" s="565" t="s">
        <v>2583</v>
      </c>
      <c r="D1533" s="605" t="s">
        <v>2340</v>
      </c>
      <c r="E1533" s="606" t="s">
        <v>2338</v>
      </c>
      <c r="F1533" s="607">
        <v>3</v>
      </c>
      <c r="G1533" s="569"/>
      <c r="H1533" s="579">
        <f t="shared" si="71"/>
        <v>0</v>
      </c>
      <c r="I1533" s="2"/>
    </row>
    <row r="1534" spans="1:9" s="3" customFormat="1" ht="25.5" outlineLevel="1">
      <c r="A1534" s="48" t="s">
        <v>1908</v>
      </c>
      <c r="B1534" s="572" t="s">
        <v>2341</v>
      </c>
      <c r="C1534" s="565" t="s">
        <v>2583</v>
      </c>
      <c r="D1534" s="605" t="s">
        <v>2342</v>
      </c>
      <c r="E1534" s="606" t="s">
        <v>2338</v>
      </c>
      <c r="F1534" s="607">
        <v>1</v>
      </c>
      <c r="G1534" s="569"/>
      <c r="H1534" s="579">
        <f t="shared" si="71"/>
        <v>0</v>
      </c>
      <c r="I1534" s="2"/>
    </row>
    <row r="1535" spans="1:9" s="3" customFormat="1" outlineLevel="1">
      <c r="A1535" s="48" t="s">
        <v>1908</v>
      </c>
      <c r="B1535" s="572" t="s">
        <v>2343</v>
      </c>
      <c r="C1535" s="565" t="s">
        <v>2583</v>
      </c>
      <c r="D1535" s="605" t="s">
        <v>2344</v>
      </c>
      <c r="E1535" s="606" t="s">
        <v>1153</v>
      </c>
      <c r="F1535" s="607">
        <v>1</v>
      </c>
      <c r="G1535" s="569"/>
      <c r="H1535" s="579">
        <f t="shared" si="71"/>
        <v>0</v>
      </c>
      <c r="I1535" s="2"/>
    </row>
    <row r="1536" spans="1:9" s="3" customFormat="1" ht="25.5" outlineLevel="1">
      <c r="A1536" s="48" t="s">
        <v>1908</v>
      </c>
      <c r="B1536" s="572" t="s">
        <v>2345</v>
      </c>
      <c r="C1536" s="565" t="s">
        <v>2583</v>
      </c>
      <c r="D1536" s="605" t="s">
        <v>2346</v>
      </c>
      <c r="E1536" s="606"/>
      <c r="F1536" s="607"/>
      <c r="G1536" s="569"/>
      <c r="H1536" s="579">
        <f t="shared" si="71"/>
        <v>0</v>
      </c>
      <c r="I1536" s="2"/>
    </row>
    <row r="1537" spans="1:9" s="3" customFormat="1" ht="25.5" outlineLevel="1">
      <c r="A1537" s="48" t="s">
        <v>1908</v>
      </c>
      <c r="B1537" s="572" t="s">
        <v>2347</v>
      </c>
      <c r="C1537" s="565" t="s">
        <v>2583</v>
      </c>
      <c r="D1537" s="605" t="s">
        <v>2348</v>
      </c>
      <c r="E1537" s="606"/>
      <c r="F1537" s="607"/>
      <c r="G1537" s="569"/>
      <c r="H1537" s="579">
        <f t="shared" si="71"/>
        <v>0</v>
      </c>
      <c r="I1537" s="2"/>
    </row>
    <row r="1538" spans="1:9" s="3" customFormat="1" ht="25.5" outlineLevel="1">
      <c r="A1538" s="48" t="s">
        <v>1908</v>
      </c>
      <c r="B1538" s="572" t="s">
        <v>2349</v>
      </c>
      <c r="C1538" s="565" t="s">
        <v>2583</v>
      </c>
      <c r="D1538" s="605" t="s">
        <v>2350</v>
      </c>
      <c r="E1538" s="606"/>
      <c r="F1538" s="607"/>
      <c r="G1538" s="569"/>
      <c r="H1538" s="579">
        <f t="shared" si="71"/>
        <v>0</v>
      </c>
      <c r="I1538" s="2"/>
    </row>
    <row r="1539" spans="1:9" s="3" customFormat="1" outlineLevel="1">
      <c r="A1539" s="48" t="s">
        <v>1908</v>
      </c>
      <c r="B1539" s="572" t="s">
        <v>2351</v>
      </c>
      <c r="C1539" s="565" t="s">
        <v>2583</v>
      </c>
      <c r="D1539" s="605" t="s">
        <v>2352</v>
      </c>
      <c r="E1539" s="606"/>
      <c r="F1539" s="607"/>
      <c r="G1539" s="569"/>
      <c r="H1539" s="579">
        <f t="shared" si="71"/>
        <v>0</v>
      </c>
      <c r="I1539" s="2"/>
    </row>
    <row r="1540" spans="1:9" s="3" customFormat="1" outlineLevel="1">
      <c r="A1540" s="48" t="s">
        <v>1908</v>
      </c>
      <c r="B1540" s="572" t="s">
        <v>2353</v>
      </c>
      <c r="C1540" s="565" t="s">
        <v>2583</v>
      </c>
      <c r="D1540" s="605" t="s">
        <v>2354</v>
      </c>
      <c r="E1540" s="606"/>
      <c r="F1540" s="607"/>
      <c r="G1540" s="569"/>
      <c r="H1540" s="579">
        <f t="shared" si="71"/>
        <v>0</v>
      </c>
      <c r="I1540" s="2"/>
    </row>
    <row r="1541" spans="1:9" s="3" customFormat="1" ht="25.5" outlineLevel="1">
      <c r="A1541" s="48" t="s">
        <v>1908</v>
      </c>
      <c r="B1541" s="572" t="s">
        <v>2355</v>
      </c>
      <c r="C1541" s="565" t="s">
        <v>2583</v>
      </c>
      <c r="D1541" s="605" t="s">
        <v>2356</v>
      </c>
      <c r="E1541" s="606" t="s">
        <v>2338</v>
      </c>
      <c r="F1541" s="607">
        <v>3</v>
      </c>
      <c r="G1541" s="569"/>
      <c r="H1541" s="579">
        <f t="shared" si="71"/>
        <v>0</v>
      </c>
      <c r="I1541" s="2"/>
    </row>
    <row r="1542" spans="1:9" s="3" customFormat="1" ht="38.25" outlineLevel="1">
      <c r="A1542" s="48" t="s">
        <v>1908</v>
      </c>
      <c r="B1542" s="572" t="s">
        <v>2357</v>
      </c>
      <c r="C1542" s="565" t="s">
        <v>2583</v>
      </c>
      <c r="D1542" s="605" t="s">
        <v>2358</v>
      </c>
      <c r="E1542" s="606" t="s">
        <v>1153</v>
      </c>
      <c r="F1542" s="607">
        <v>1</v>
      </c>
      <c r="G1542" s="569"/>
      <c r="H1542" s="579">
        <f t="shared" si="71"/>
        <v>0</v>
      </c>
      <c r="I1542" s="2"/>
    </row>
    <row r="1543" spans="1:9" s="3" customFormat="1" outlineLevel="1">
      <c r="A1543" s="48" t="s">
        <v>1908</v>
      </c>
      <c r="B1543" s="572"/>
      <c r="C1543" s="565" t="s">
        <v>2583</v>
      </c>
      <c r="D1543" s="605" t="s">
        <v>2359</v>
      </c>
      <c r="E1543" s="606"/>
      <c r="F1543" s="607"/>
      <c r="G1543" s="569"/>
      <c r="H1543" s="569"/>
      <c r="I1543" s="2"/>
    </row>
    <row r="1544" spans="1:9" s="3" customFormat="1" outlineLevel="1">
      <c r="A1544" s="48" t="s">
        <v>1908</v>
      </c>
      <c r="B1544" s="572"/>
      <c r="C1544" s="565" t="s">
        <v>2583</v>
      </c>
      <c r="D1544" s="605" t="s">
        <v>2360</v>
      </c>
      <c r="E1544" s="606"/>
      <c r="F1544" s="607"/>
      <c r="G1544" s="569"/>
      <c r="H1544" s="569"/>
      <c r="I1544" s="2"/>
    </row>
    <row r="1545" spans="1:9" s="3" customFormat="1" outlineLevel="1">
      <c r="A1545" s="48" t="s">
        <v>1908</v>
      </c>
      <c r="B1545" s="572"/>
      <c r="C1545" s="565" t="s">
        <v>2583</v>
      </c>
      <c r="D1545" s="605" t="s">
        <v>2361</v>
      </c>
      <c r="E1545" s="606"/>
      <c r="F1545" s="607"/>
      <c r="G1545" s="569"/>
      <c r="H1545" s="569"/>
      <c r="I1545" s="2"/>
    </row>
    <row r="1546" spans="1:9" s="3" customFormat="1" outlineLevel="1">
      <c r="A1546" s="48" t="s">
        <v>1908</v>
      </c>
      <c r="B1546" s="572"/>
      <c r="C1546" s="565" t="s">
        <v>2583</v>
      </c>
      <c r="D1546" s="605"/>
      <c r="E1546" s="606"/>
      <c r="F1546" s="607"/>
      <c r="G1546" s="569"/>
      <c r="H1546" s="569"/>
      <c r="I1546" s="2"/>
    </row>
    <row r="1547" spans="1:9" s="3" customFormat="1" outlineLevel="1">
      <c r="A1547" s="48" t="s">
        <v>1908</v>
      </c>
      <c r="B1547" s="601" t="s">
        <v>2362</v>
      </c>
      <c r="C1547" s="565" t="s">
        <v>2583</v>
      </c>
      <c r="D1547" s="565" t="s">
        <v>2363</v>
      </c>
      <c r="E1547" s="602"/>
      <c r="F1547" s="603"/>
      <c r="G1547" s="604"/>
      <c r="H1547" s="604"/>
      <c r="I1547" s="2"/>
    </row>
    <row r="1548" spans="1:9" s="3" customFormat="1" ht="102" outlineLevel="1">
      <c r="A1548" s="48" t="s">
        <v>1908</v>
      </c>
      <c r="B1548" s="572" t="s">
        <v>2364</v>
      </c>
      <c r="C1548" s="565" t="s">
        <v>2583</v>
      </c>
      <c r="D1548" s="605" t="s">
        <v>2365</v>
      </c>
      <c r="E1548" s="606" t="s">
        <v>40</v>
      </c>
      <c r="F1548" s="607">
        <v>1</v>
      </c>
      <c r="G1548" s="569"/>
      <c r="H1548" s="569"/>
      <c r="I1548" s="2"/>
    </row>
    <row r="1549" spans="1:9" s="3" customFormat="1" outlineLevel="1">
      <c r="A1549" s="48" t="s">
        <v>1908</v>
      </c>
      <c r="B1549" s="572"/>
      <c r="C1549" s="565" t="s">
        <v>2583</v>
      </c>
      <c r="D1549" s="605" t="s">
        <v>2366</v>
      </c>
      <c r="E1549" s="606" t="s">
        <v>40</v>
      </c>
      <c r="F1549" s="607">
        <v>1</v>
      </c>
      <c r="G1549" s="569"/>
      <c r="H1549" s="569"/>
      <c r="I1549" s="2"/>
    </row>
    <row r="1550" spans="1:9" s="3" customFormat="1" outlineLevel="1">
      <c r="A1550" s="48" t="s">
        <v>1908</v>
      </c>
      <c r="B1550" s="572"/>
      <c r="C1550" s="565" t="s">
        <v>2583</v>
      </c>
      <c r="D1550" s="605" t="s">
        <v>2367</v>
      </c>
      <c r="E1550" s="606" t="s">
        <v>40</v>
      </c>
      <c r="F1550" s="607">
        <v>2</v>
      </c>
      <c r="G1550" s="569"/>
      <c r="H1550" s="569"/>
      <c r="I1550" s="2"/>
    </row>
    <row r="1551" spans="1:9" s="3" customFormat="1" outlineLevel="1">
      <c r="A1551" s="48" t="s">
        <v>1908</v>
      </c>
      <c r="B1551" s="572"/>
      <c r="C1551" s="565" t="s">
        <v>2583</v>
      </c>
      <c r="D1551" s="605" t="s">
        <v>2368</v>
      </c>
      <c r="E1551" s="606" t="s">
        <v>40</v>
      </c>
      <c r="F1551" s="607">
        <v>1</v>
      </c>
      <c r="G1551" s="569"/>
      <c r="H1551" s="569"/>
      <c r="I1551" s="2"/>
    </row>
    <row r="1552" spans="1:9" s="3" customFormat="1" outlineLevel="1">
      <c r="A1552" s="48" t="s">
        <v>1908</v>
      </c>
      <c r="B1552" s="572"/>
      <c r="C1552" s="565" t="s">
        <v>2583</v>
      </c>
      <c r="D1552" s="605" t="s">
        <v>2369</v>
      </c>
      <c r="E1552" s="606" t="s">
        <v>40</v>
      </c>
      <c r="F1552" s="607">
        <v>1</v>
      </c>
      <c r="G1552" s="569"/>
      <c r="H1552" s="569"/>
      <c r="I1552" s="2"/>
    </row>
    <row r="1553" spans="1:9" s="3" customFormat="1" outlineLevel="1">
      <c r="A1553" s="48" t="s">
        <v>1908</v>
      </c>
      <c r="B1553" s="572"/>
      <c r="C1553" s="565" t="s">
        <v>2583</v>
      </c>
      <c r="D1553" s="605" t="s">
        <v>2370</v>
      </c>
      <c r="E1553" s="606" t="s">
        <v>40</v>
      </c>
      <c r="F1553" s="607">
        <v>2</v>
      </c>
      <c r="G1553" s="569"/>
      <c r="H1553" s="569"/>
      <c r="I1553" s="2"/>
    </row>
    <row r="1554" spans="1:9" s="3" customFormat="1" outlineLevel="1">
      <c r="A1554" s="48" t="s">
        <v>1908</v>
      </c>
      <c r="B1554" s="572"/>
      <c r="C1554" s="565" t="s">
        <v>2583</v>
      </c>
      <c r="D1554" s="605" t="s">
        <v>2371</v>
      </c>
      <c r="E1554" s="606" t="s">
        <v>40</v>
      </c>
      <c r="F1554" s="607">
        <v>2</v>
      </c>
      <c r="G1554" s="569"/>
      <c r="H1554" s="569"/>
      <c r="I1554" s="2"/>
    </row>
    <row r="1555" spans="1:9" s="3" customFormat="1" outlineLevel="1">
      <c r="A1555" s="48" t="s">
        <v>1908</v>
      </c>
      <c r="B1555" s="572"/>
      <c r="C1555" s="565" t="s">
        <v>2583</v>
      </c>
      <c r="D1555" s="605" t="s">
        <v>2372</v>
      </c>
      <c r="E1555" s="606" t="s">
        <v>40</v>
      </c>
      <c r="F1555" s="607">
        <v>4</v>
      </c>
      <c r="G1555" s="569"/>
      <c r="H1555" s="569"/>
      <c r="I1555" s="2"/>
    </row>
    <row r="1556" spans="1:9" s="3" customFormat="1" outlineLevel="1">
      <c r="A1556" s="48" t="s">
        <v>1908</v>
      </c>
      <c r="B1556" s="572"/>
      <c r="C1556" s="565" t="s">
        <v>2583</v>
      </c>
      <c r="D1556" s="605" t="s">
        <v>2373</v>
      </c>
      <c r="E1556" s="606" t="s">
        <v>40</v>
      </c>
      <c r="F1556" s="607">
        <v>10</v>
      </c>
      <c r="G1556" s="569"/>
      <c r="H1556" s="569"/>
      <c r="I1556" s="2"/>
    </row>
    <row r="1557" spans="1:9" s="3" customFormat="1" outlineLevel="1">
      <c r="A1557" s="48" t="s">
        <v>1908</v>
      </c>
      <c r="B1557" s="572"/>
      <c r="C1557" s="565" t="s">
        <v>2583</v>
      </c>
      <c r="D1557" s="605" t="s">
        <v>2374</v>
      </c>
      <c r="E1557" s="606" t="s">
        <v>2375</v>
      </c>
      <c r="F1557" s="607">
        <v>3</v>
      </c>
      <c r="G1557" s="569"/>
      <c r="H1557" s="569"/>
      <c r="I1557" s="2"/>
    </row>
    <row r="1558" spans="1:9" s="3" customFormat="1" outlineLevel="1">
      <c r="A1558" s="48" t="s">
        <v>1908</v>
      </c>
      <c r="B1558" s="572"/>
      <c r="C1558" s="565" t="s">
        <v>2583</v>
      </c>
      <c r="D1558" s="605" t="s">
        <v>2376</v>
      </c>
      <c r="E1558" s="606" t="s">
        <v>2375</v>
      </c>
      <c r="F1558" s="607">
        <v>3</v>
      </c>
      <c r="G1558" s="569"/>
      <c r="H1558" s="569"/>
      <c r="I1558" s="2"/>
    </row>
    <row r="1559" spans="1:9" s="3" customFormat="1" ht="25.5" outlineLevel="1">
      <c r="A1559" s="48" t="s">
        <v>1908</v>
      </c>
      <c r="B1559" s="572"/>
      <c r="C1559" s="565" t="s">
        <v>2583</v>
      </c>
      <c r="D1559" s="605" t="s">
        <v>2377</v>
      </c>
      <c r="E1559" s="606" t="s">
        <v>40</v>
      </c>
      <c r="F1559" s="607">
        <v>1</v>
      </c>
      <c r="G1559" s="569"/>
      <c r="H1559" s="569"/>
      <c r="I1559" s="2"/>
    </row>
    <row r="1560" spans="1:9" s="3" customFormat="1" outlineLevel="1">
      <c r="A1560" s="48" t="s">
        <v>1908</v>
      </c>
      <c r="B1560" s="572"/>
      <c r="C1560" s="565" t="s">
        <v>2583</v>
      </c>
      <c r="D1560" s="605" t="s">
        <v>2378</v>
      </c>
      <c r="E1560" s="606" t="s">
        <v>40</v>
      </c>
      <c r="F1560" s="607">
        <v>1</v>
      </c>
      <c r="G1560" s="569"/>
      <c r="H1560" s="569"/>
      <c r="I1560" s="2"/>
    </row>
    <row r="1561" spans="1:9" s="3" customFormat="1" outlineLevel="1">
      <c r="A1561" s="48" t="s">
        <v>1908</v>
      </c>
      <c r="B1561" s="572"/>
      <c r="C1561" s="565" t="s">
        <v>2583</v>
      </c>
      <c r="D1561" s="605" t="s">
        <v>2379</v>
      </c>
      <c r="E1561" s="606" t="s">
        <v>40</v>
      </c>
      <c r="F1561" s="607">
        <v>1</v>
      </c>
      <c r="G1561" s="569"/>
      <c r="H1561" s="569"/>
      <c r="I1561" s="2"/>
    </row>
    <row r="1562" spans="1:9" s="3" customFormat="1" outlineLevel="1">
      <c r="A1562" s="48" t="s">
        <v>1908</v>
      </c>
      <c r="B1562" s="572"/>
      <c r="C1562" s="565" t="s">
        <v>2583</v>
      </c>
      <c r="D1562" s="605"/>
      <c r="E1562" s="606" t="s">
        <v>1508</v>
      </c>
      <c r="F1562" s="607">
        <v>1</v>
      </c>
      <c r="G1562" s="569"/>
      <c r="H1562" s="579">
        <f t="shared" ref="H1562" si="72">$F1562*G1562</f>
        <v>0</v>
      </c>
      <c r="I1562" s="2"/>
    </row>
    <row r="1563" spans="1:9" s="3" customFormat="1" ht="63.75" outlineLevel="1">
      <c r="A1563" s="48" t="s">
        <v>1908</v>
      </c>
      <c r="B1563" s="572" t="s">
        <v>2364</v>
      </c>
      <c r="C1563" s="565" t="s">
        <v>2583</v>
      </c>
      <c r="D1563" s="605" t="s">
        <v>2380</v>
      </c>
      <c r="E1563" s="606"/>
      <c r="F1563" s="607"/>
      <c r="G1563" s="569"/>
      <c r="H1563" s="569"/>
      <c r="I1563" s="2"/>
    </row>
    <row r="1564" spans="1:9" s="3" customFormat="1" ht="25.5" outlineLevel="1">
      <c r="A1564" s="48" t="s">
        <v>1908</v>
      </c>
      <c r="B1564" s="572" t="s">
        <v>2381</v>
      </c>
      <c r="C1564" s="565" t="s">
        <v>2583</v>
      </c>
      <c r="D1564" s="605" t="s">
        <v>2382</v>
      </c>
      <c r="E1564" s="606" t="s">
        <v>40</v>
      </c>
      <c r="F1564" s="607">
        <v>124</v>
      </c>
      <c r="G1564" s="569"/>
      <c r="H1564" s="579">
        <f t="shared" ref="H1564:H1596" si="73">$F1564*G1564</f>
        <v>0</v>
      </c>
      <c r="I1564" s="2"/>
    </row>
    <row r="1565" spans="1:9" s="3" customFormat="1" outlineLevel="1">
      <c r="A1565" s="48" t="s">
        <v>1908</v>
      </c>
      <c r="B1565" s="572" t="s">
        <v>2383</v>
      </c>
      <c r="C1565" s="565" t="s">
        <v>2583</v>
      </c>
      <c r="D1565" s="605" t="s">
        <v>2384</v>
      </c>
      <c r="E1565" s="606" t="s">
        <v>40</v>
      </c>
      <c r="F1565" s="607">
        <v>124</v>
      </c>
      <c r="G1565" s="569"/>
      <c r="H1565" s="579">
        <f t="shared" si="73"/>
        <v>0</v>
      </c>
      <c r="I1565" s="2"/>
    </row>
    <row r="1566" spans="1:9" s="3" customFormat="1" outlineLevel="1">
      <c r="A1566" s="48" t="s">
        <v>1908</v>
      </c>
      <c r="B1566" s="572" t="s">
        <v>2385</v>
      </c>
      <c r="C1566" s="565" t="s">
        <v>2583</v>
      </c>
      <c r="D1566" s="605" t="s">
        <v>2386</v>
      </c>
      <c r="E1566" s="606" t="s">
        <v>40</v>
      </c>
      <c r="F1566" s="607">
        <v>13</v>
      </c>
      <c r="G1566" s="569"/>
      <c r="H1566" s="579">
        <f t="shared" si="73"/>
        <v>0</v>
      </c>
      <c r="I1566" s="2"/>
    </row>
    <row r="1567" spans="1:9" s="3" customFormat="1" ht="25.5" outlineLevel="1">
      <c r="A1567" s="48" t="s">
        <v>1908</v>
      </c>
      <c r="B1567" s="572" t="s">
        <v>2387</v>
      </c>
      <c r="C1567" s="565"/>
      <c r="D1567" s="605" t="s">
        <v>2388</v>
      </c>
      <c r="E1567" s="606" t="s">
        <v>875</v>
      </c>
      <c r="F1567" s="607">
        <v>100</v>
      </c>
      <c r="G1567" s="569"/>
      <c r="H1567" s="579">
        <f t="shared" si="73"/>
        <v>0</v>
      </c>
      <c r="I1567" s="2"/>
    </row>
    <row r="1568" spans="1:9" s="3" customFormat="1" ht="25.5" outlineLevel="1">
      <c r="A1568" s="48" t="s">
        <v>1908</v>
      </c>
      <c r="B1568" s="572" t="s">
        <v>2389</v>
      </c>
      <c r="C1568" s="565"/>
      <c r="D1568" s="605" t="s">
        <v>2390</v>
      </c>
      <c r="E1568" s="606" t="s">
        <v>875</v>
      </c>
      <c r="F1568" s="607">
        <v>100</v>
      </c>
      <c r="G1568" s="569"/>
      <c r="H1568" s="579">
        <f t="shared" si="73"/>
        <v>0</v>
      </c>
      <c r="I1568" s="2"/>
    </row>
    <row r="1569" spans="1:9" s="3" customFormat="1" ht="25.5" outlineLevel="1">
      <c r="A1569" s="48" t="s">
        <v>1908</v>
      </c>
      <c r="B1569" s="572" t="s">
        <v>2391</v>
      </c>
      <c r="C1569" s="565"/>
      <c r="D1569" s="605" t="s">
        <v>2392</v>
      </c>
      <c r="E1569" s="606" t="s">
        <v>875</v>
      </c>
      <c r="F1569" s="607">
        <v>100</v>
      </c>
      <c r="G1569" s="569"/>
      <c r="H1569" s="579">
        <f t="shared" si="73"/>
        <v>0</v>
      </c>
      <c r="I1569" s="2"/>
    </row>
    <row r="1570" spans="1:9" s="3" customFormat="1" ht="25.5" outlineLevel="1">
      <c r="A1570" s="48" t="s">
        <v>1908</v>
      </c>
      <c r="B1570" s="572" t="s">
        <v>2393</v>
      </c>
      <c r="C1570" s="565" t="s">
        <v>2583</v>
      </c>
      <c r="D1570" s="605" t="s">
        <v>2394</v>
      </c>
      <c r="E1570" s="606"/>
      <c r="F1570" s="607"/>
      <c r="G1570" s="569"/>
      <c r="H1570" s="579">
        <f t="shared" si="73"/>
        <v>0</v>
      </c>
      <c r="I1570" s="2"/>
    </row>
    <row r="1571" spans="1:9" s="3" customFormat="1" ht="38.25" outlineLevel="1">
      <c r="A1571" s="48" t="s">
        <v>1908</v>
      </c>
      <c r="B1571" s="572" t="s">
        <v>2395</v>
      </c>
      <c r="C1571" s="565" t="s">
        <v>2583</v>
      </c>
      <c r="D1571" s="605" t="s">
        <v>2396</v>
      </c>
      <c r="E1571" s="606" t="s">
        <v>1153</v>
      </c>
      <c r="F1571" s="607">
        <v>1</v>
      </c>
      <c r="G1571" s="569"/>
      <c r="H1571" s="579">
        <f t="shared" si="73"/>
        <v>0</v>
      </c>
      <c r="I1571" s="2"/>
    </row>
    <row r="1572" spans="1:9" s="3" customFormat="1" ht="38.25" outlineLevel="1">
      <c r="A1572" s="48" t="s">
        <v>1908</v>
      </c>
      <c r="B1572" s="572" t="s">
        <v>2397</v>
      </c>
      <c r="C1572" s="565" t="s">
        <v>2583</v>
      </c>
      <c r="D1572" s="605" t="s">
        <v>2398</v>
      </c>
      <c r="E1572" s="606" t="s">
        <v>1153</v>
      </c>
      <c r="F1572" s="607">
        <v>1</v>
      </c>
      <c r="G1572" s="569"/>
      <c r="H1572" s="579">
        <f t="shared" si="73"/>
        <v>0</v>
      </c>
      <c r="I1572" s="2"/>
    </row>
    <row r="1573" spans="1:9" s="3" customFormat="1" ht="38.25" outlineLevel="1">
      <c r="A1573" s="48" t="s">
        <v>1908</v>
      </c>
      <c r="B1573" s="572" t="s">
        <v>2399</v>
      </c>
      <c r="C1573" s="565" t="s">
        <v>2583</v>
      </c>
      <c r="D1573" s="605" t="s">
        <v>2400</v>
      </c>
      <c r="E1573" s="606" t="s">
        <v>1153</v>
      </c>
      <c r="F1573" s="607">
        <v>1</v>
      </c>
      <c r="G1573" s="569"/>
      <c r="H1573" s="579">
        <f t="shared" si="73"/>
        <v>0</v>
      </c>
      <c r="I1573" s="2"/>
    </row>
    <row r="1574" spans="1:9" s="3" customFormat="1" ht="89.25" outlineLevel="1">
      <c r="A1574" s="48" t="s">
        <v>1908</v>
      </c>
      <c r="B1574" s="572" t="s">
        <v>2401</v>
      </c>
      <c r="C1574" s="565" t="s">
        <v>2583</v>
      </c>
      <c r="D1574" s="605" t="s">
        <v>2402</v>
      </c>
      <c r="E1574" s="606" t="s">
        <v>40</v>
      </c>
      <c r="F1574" s="607">
        <v>124</v>
      </c>
      <c r="G1574" s="569"/>
      <c r="H1574" s="579">
        <f t="shared" si="73"/>
        <v>0</v>
      </c>
      <c r="I1574" s="2"/>
    </row>
    <row r="1575" spans="1:9" s="3" customFormat="1" ht="38.25" outlineLevel="1">
      <c r="A1575" s="48" t="s">
        <v>1908</v>
      </c>
      <c r="B1575" s="572" t="s">
        <v>2403</v>
      </c>
      <c r="C1575" s="565" t="s">
        <v>2583</v>
      </c>
      <c r="D1575" s="605" t="s">
        <v>2404</v>
      </c>
      <c r="E1575" s="606" t="s">
        <v>40</v>
      </c>
      <c r="F1575" s="607">
        <v>1</v>
      </c>
      <c r="G1575" s="569"/>
      <c r="H1575" s="579">
        <f t="shared" si="73"/>
        <v>0</v>
      </c>
      <c r="I1575" s="2"/>
    </row>
    <row r="1576" spans="1:9" s="3" customFormat="1" ht="25.5" outlineLevel="1">
      <c r="A1576" s="48" t="s">
        <v>1908</v>
      </c>
      <c r="B1576" s="572" t="s">
        <v>2405</v>
      </c>
      <c r="C1576" s="565" t="s">
        <v>2583</v>
      </c>
      <c r="D1576" s="605" t="s">
        <v>2406</v>
      </c>
      <c r="E1576" s="606" t="s">
        <v>40</v>
      </c>
      <c r="F1576" s="607">
        <v>8</v>
      </c>
      <c r="G1576" s="569"/>
      <c r="H1576" s="579">
        <f t="shared" si="73"/>
        <v>0</v>
      </c>
      <c r="I1576" s="2"/>
    </row>
    <row r="1577" spans="1:9" s="3" customFormat="1" outlineLevel="1">
      <c r="A1577" s="48" t="s">
        <v>1908</v>
      </c>
      <c r="B1577" s="572" t="s">
        <v>2407</v>
      </c>
      <c r="C1577" s="565" t="s">
        <v>2583</v>
      </c>
      <c r="D1577" s="605" t="s">
        <v>2408</v>
      </c>
      <c r="E1577" s="606" t="s">
        <v>40</v>
      </c>
      <c r="F1577" s="607">
        <v>8</v>
      </c>
      <c r="G1577" s="569"/>
      <c r="H1577" s="579">
        <f t="shared" si="73"/>
        <v>0</v>
      </c>
      <c r="I1577" s="2"/>
    </row>
    <row r="1578" spans="1:9" s="3" customFormat="1" outlineLevel="1">
      <c r="A1578" s="48" t="s">
        <v>1908</v>
      </c>
      <c r="B1578" s="572" t="s">
        <v>2409</v>
      </c>
      <c r="C1578" s="565" t="s">
        <v>2583</v>
      </c>
      <c r="D1578" s="605" t="s">
        <v>2410</v>
      </c>
      <c r="E1578" s="606" t="s">
        <v>40</v>
      </c>
      <c r="F1578" s="607">
        <v>1</v>
      </c>
      <c r="G1578" s="569"/>
      <c r="H1578" s="579">
        <f t="shared" si="73"/>
        <v>0</v>
      </c>
      <c r="I1578" s="2"/>
    </row>
    <row r="1579" spans="1:9" s="3" customFormat="1" ht="25.5" outlineLevel="1">
      <c r="A1579" s="48" t="s">
        <v>1908</v>
      </c>
      <c r="B1579" s="572" t="s">
        <v>2411</v>
      </c>
      <c r="C1579" s="565" t="s">
        <v>2583</v>
      </c>
      <c r="D1579" s="605" t="s">
        <v>2412</v>
      </c>
      <c r="E1579" s="606" t="s">
        <v>40</v>
      </c>
      <c r="F1579" s="607">
        <v>8</v>
      </c>
      <c r="G1579" s="569"/>
      <c r="H1579" s="579">
        <f t="shared" si="73"/>
        <v>0</v>
      </c>
      <c r="I1579" s="2"/>
    </row>
    <row r="1580" spans="1:9" s="3" customFormat="1" ht="51" outlineLevel="1">
      <c r="A1580" s="48" t="s">
        <v>1908</v>
      </c>
      <c r="B1580" s="572" t="s">
        <v>2413</v>
      </c>
      <c r="C1580" s="565" t="s">
        <v>2583</v>
      </c>
      <c r="D1580" s="605" t="s">
        <v>2414</v>
      </c>
      <c r="E1580" s="606" t="s">
        <v>875</v>
      </c>
      <c r="F1580" s="607">
        <v>500</v>
      </c>
      <c r="G1580" s="569"/>
      <c r="H1580" s="579">
        <f t="shared" si="73"/>
        <v>0</v>
      </c>
      <c r="I1580" s="2"/>
    </row>
    <row r="1581" spans="1:9" s="3" customFormat="1" ht="89.25" outlineLevel="1">
      <c r="A1581" s="48" t="s">
        <v>1908</v>
      </c>
      <c r="B1581" s="572" t="s">
        <v>2415</v>
      </c>
      <c r="C1581" s="565" t="s">
        <v>2583</v>
      </c>
      <c r="D1581" s="605" t="s">
        <v>2416</v>
      </c>
      <c r="E1581" s="606" t="s">
        <v>40</v>
      </c>
      <c r="F1581" s="607">
        <v>8</v>
      </c>
      <c r="G1581" s="569"/>
      <c r="H1581" s="579">
        <f t="shared" si="73"/>
        <v>0</v>
      </c>
      <c r="I1581" s="2"/>
    </row>
    <row r="1582" spans="1:9" s="3" customFormat="1" outlineLevel="1">
      <c r="A1582" s="48" t="s">
        <v>1908</v>
      </c>
      <c r="B1582" s="572" t="s">
        <v>2417</v>
      </c>
      <c r="C1582" s="565" t="s">
        <v>2583</v>
      </c>
      <c r="D1582" s="605" t="s">
        <v>2418</v>
      </c>
      <c r="E1582" s="606" t="s">
        <v>40</v>
      </c>
      <c r="F1582" s="607">
        <v>16</v>
      </c>
      <c r="G1582" s="569"/>
      <c r="H1582" s="579">
        <f t="shared" si="73"/>
        <v>0</v>
      </c>
      <c r="I1582" s="2"/>
    </row>
    <row r="1583" spans="1:9" s="3" customFormat="1" ht="25.5" outlineLevel="1">
      <c r="A1583" s="48" t="s">
        <v>1908</v>
      </c>
      <c r="B1583" s="572" t="s">
        <v>2419</v>
      </c>
      <c r="C1583" s="565" t="s">
        <v>2583</v>
      </c>
      <c r="D1583" s="605" t="s">
        <v>2420</v>
      </c>
      <c r="E1583" s="606" t="s">
        <v>40</v>
      </c>
      <c r="F1583" s="607">
        <v>50</v>
      </c>
      <c r="G1583" s="569"/>
      <c r="H1583" s="579">
        <f t="shared" si="73"/>
        <v>0</v>
      </c>
      <c r="I1583" s="2"/>
    </row>
    <row r="1584" spans="1:9" s="3" customFormat="1" ht="25.5" outlineLevel="1">
      <c r="A1584" s="48" t="s">
        <v>1908</v>
      </c>
      <c r="B1584" s="572" t="s">
        <v>2421</v>
      </c>
      <c r="C1584" s="565" t="s">
        <v>2583</v>
      </c>
      <c r="D1584" s="605" t="s">
        <v>2422</v>
      </c>
      <c r="E1584" s="606" t="s">
        <v>40</v>
      </c>
      <c r="F1584" s="607">
        <v>1</v>
      </c>
      <c r="G1584" s="569"/>
      <c r="H1584" s="579">
        <f t="shared" si="73"/>
        <v>0</v>
      </c>
      <c r="I1584" s="2"/>
    </row>
    <row r="1585" spans="1:9" s="3" customFormat="1" outlineLevel="1">
      <c r="A1585" s="48" t="s">
        <v>1908</v>
      </c>
      <c r="B1585" s="572" t="s">
        <v>2423</v>
      </c>
      <c r="C1585" s="565" t="s">
        <v>2583</v>
      </c>
      <c r="D1585" s="605" t="s">
        <v>2424</v>
      </c>
      <c r="E1585" s="606" t="s">
        <v>1153</v>
      </c>
      <c r="F1585" s="607">
        <v>7</v>
      </c>
      <c r="G1585" s="569"/>
      <c r="H1585" s="579">
        <f t="shared" si="73"/>
        <v>0</v>
      </c>
      <c r="I1585" s="2"/>
    </row>
    <row r="1586" spans="1:9" s="3" customFormat="1" ht="25.5" outlineLevel="1">
      <c r="A1586" s="48" t="s">
        <v>1908</v>
      </c>
      <c r="B1586" s="572" t="s">
        <v>2425</v>
      </c>
      <c r="C1586" s="565" t="s">
        <v>2583</v>
      </c>
      <c r="D1586" s="605" t="s">
        <v>2426</v>
      </c>
      <c r="E1586" s="606" t="s">
        <v>1153</v>
      </c>
      <c r="F1586" s="607">
        <v>1</v>
      </c>
      <c r="G1586" s="569"/>
      <c r="H1586" s="579">
        <f t="shared" si="73"/>
        <v>0</v>
      </c>
      <c r="I1586" s="2"/>
    </row>
    <row r="1587" spans="1:9" s="3" customFormat="1" outlineLevel="1">
      <c r="A1587" s="48" t="s">
        <v>1908</v>
      </c>
      <c r="B1587" s="572" t="s">
        <v>2427</v>
      </c>
      <c r="C1587" s="565" t="s">
        <v>2583</v>
      </c>
      <c r="D1587" s="605" t="s">
        <v>2428</v>
      </c>
      <c r="E1587" s="606" t="s">
        <v>1153</v>
      </c>
      <c r="F1587" s="607">
        <v>1</v>
      </c>
      <c r="G1587" s="569"/>
      <c r="H1587" s="579">
        <f t="shared" si="73"/>
        <v>0</v>
      </c>
      <c r="I1587" s="2"/>
    </row>
    <row r="1588" spans="1:9" s="3" customFormat="1" outlineLevel="1">
      <c r="A1588" s="48" t="s">
        <v>1908</v>
      </c>
      <c r="B1588" s="572" t="s">
        <v>2429</v>
      </c>
      <c r="C1588" s="565" t="s">
        <v>2583</v>
      </c>
      <c r="D1588" s="605" t="s">
        <v>2430</v>
      </c>
      <c r="E1588" s="606"/>
      <c r="F1588" s="607"/>
      <c r="G1588" s="569"/>
      <c r="H1588" s="579">
        <f t="shared" si="73"/>
        <v>0</v>
      </c>
      <c r="I1588" s="2"/>
    </row>
    <row r="1589" spans="1:9" s="3" customFormat="1" outlineLevel="1">
      <c r="A1589" s="48" t="s">
        <v>1908</v>
      </c>
      <c r="B1589" s="572" t="s">
        <v>2431</v>
      </c>
      <c r="C1589" s="565" t="s">
        <v>2583</v>
      </c>
      <c r="D1589" s="605" t="s">
        <v>2432</v>
      </c>
      <c r="E1589" s="606" t="s">
        <v>2338</v>
      </c>
      <c r="F1589" s="607">
        <v>1</v>
      </c>
      <c r="G1589" s="569"/>
      <c r="H1589" s="579">
        <f t="shared" si="73"/>
        <v>0</v>
      </c>
      <c r="I1589" s="2"/>
    </row>
    <row r="1590" spans="1:9" s="3" customFormat="1" ht="25.5" outlineLevel="1">
      <c r="A1590" s="48" t="s">
        <v>1908</v>
      </c>
      <c r="B1590" s="572" t="s">
        <v>2433</v>
      </c>
      <c r="C1590" s="565" t="s">
        <v>2583</v>
      </c>
      <c r="D1590" s="605" t="s">
        <v>2335</v>
      </c>
      <c r="E1590" s="606" t="s">
        <v>1153</v>
      </c>
      <c r="F1590" s="607">
        <v>1</v>
      </c>
      <c r="G1590" s="569"/>
      <c r="H1590" s="579">
        <f t="shared" si="73"/>
        <v>0</v>
      </c>
      <c r="I1590" s="2"/>
    </row>
    <row r="1591" spans="1:9" s="3" customFormat="1" outlineLevel="1">
      <c r="A1591" s="48" t="s">
        <v>1908</v>
      </c>
      <c r="B1591" s="572" t="s">
        <v>2434</v>
      </c>
      <c r="C1591" s="565" t="s">
        <v>2583</v>
      </c>
      <c r="D1591" s="605" t="s">
        <v>2435</v>
      </c>
      <c r="E1591" s="606" t="s">
        <v>2338</v>
      </c>
      <c r="F1591" s="607">
        <v>3</v>
      </c>
      <c r="G1591" s="569"/>
      <c r="H1591" s="579">
        <f t="shared" si="73"/>
        <v>0</v>
      </c>
      <c r="I1591" s="2"/>
    </row>
    <row r="1592" spans="1:9" s="3" customFormat="1" ht="25.5" outlineLevel="1">
      <c r="A1592" s="48" t="s">
        <v>1908</v>
      </c>
      <c r="B1592" s="572" t="s">
        <v>2436</v>
      </c>
      <c r="C1592" s="565" t="s">
        <v>2583</v>
      </c>
      <c r="D1592" s="605" t="s">
        <v>2437</v>
      </c>
      <c r="E1592" s="606" t="s">
        <v>2338</v>
      </c>
      <c r="F1592" s="607">
        <v>1</v>
      </c>
      <c r="G1592" s="569"/>
      <c r="H1592" s="579">
        <f t="shared" si="73"/>
        <v>0</v>
      </c>
      <c r="I1592" s="2"/>
    </row>
    <row r="1593" spans="1:9" s="3" customFormat="1" outlineLevel="1">
      <c r="A1593" s="48" t="s">
        <v>1908</v>
      </c>
      <c r="B1593" s="572"/>
      <c r="C1593" s="565" t="s">
        <v>2583</v>
      </c>
      <c r="D1593" s="605"/>
      <c r="E1593" s="606"/>
      <c r="F1593" s="607"/>
      <c r="G1593" s="569"/>
      <c r="H1593" s="579">
        <f t="shared" si="73"/>
        <v>0</v>
      </c>
      <c r="I1593" s="2"/>
    </row>
    <row r="1594" spans="1:9" s="3" customFormat="1" outlineLevel="1">
      <c r="A1594" s="48" t="s">
        <v>1908</v>
      </c>
      <c r="B1594" s="572" t="s">
        <v>2438</v>
      </c>
      <c r="C1594" s="565" t="s">
        <v>2583</v>
      </c>
      <c r="D1594" s="605" t="s">
        <v>2439</v>
      </c>
      <c r="E1594" s="606"/>
      <c r="F1594" s="607"/>
      <c r="G1594" s="569"/>
      <c r="H1594" s="579">
        <f t="shared" si="73"/>
        <v>0</v>
      </c>
      <c r="I1594" s="2"/>
    </row>
    <row r="1595" spans="1:9" s="3" customFormat="1" outlineLevel="1">
      <c r="A1595" s="48" t="s">
        <v>1908</v>
      </c>
      <c r="B1595" s="572" t="s">
        <v>2440</v>
      </c>
      <c r="C1595" s="565" t="s">
        <v>2583</v>
      </c>
      <c r="D1595" s="605" t="s">
        <v>2441</v>
      </c>
      <c r="E1595" s="606" t="s">
        <v>40</v>
      </c>
      <c r="F1595" s="607">
        <v>1</v>
      </c>
      <c r="G1595" s="569"/>
      <c r="H1595" s="579">
        <f t="shared" si="73"/>
        <v>0</v>
      </c>
      <c r="I1595" s="2"/>
    </row>
    <row r="1596" spans="1:9" s="3" customFormat="1" outlineLevel="1">
      <c r="A1596" s="48" t="s">
        <v>1908</v>
      </c>
      <c r="B1596" s="572" t="s">
        <v>2442</v>
      </c>
      <c r="C1596" s="565" t="s">
        <v>2583</v>
      </c>
      <c r="D1596" s="605" t="s">
        <v>2443</v>
      </c>
      <c r="E1596" s="606" t="s">
        <v>40</v>
      </c>
      <c r="F1596" s="607">
        <v>1</v>
      </c>
      <c r="G1596" s="569"/>
      <c r="H1596" s="579">
        <f t="shared" si="73"/>
        <v>0</v>
      </c>
      <c r="I1596" s="2"/>
    </row>
    <row r="1597" spans="1:9" s="3" customFormat="1" outlineLevel="1">
      <c r="A1597" s="48" t="s">
        <v>1908</v>
      </c>
      <c r="B1597" s="572"/>
      <c r="C1597" s="565" t="s">
        <v>2583</v>
      </c>
      <c r="D1597" s="605"/>
      <c r="E1597" s="606"/>
      <c r="F1597" s="607"/>
      <c r="G1597" s="569"/>
      <c r="H1597" s="569"/>
      <c r="I1597" s="2"/>
    </row>
    <row r="1598" spans="1:9" s="3" customFormat="1" outlineLevel="1">
      <c r="A1598" s="48" t="s">
        <v>1908</v>
      </c>
      <c r="B1598" s="601" t="s">
        <v>2330</v>
      </c>
      <c r="C1598" s="565" t="s">
        <v>2583</v>
      </c>
      <c r="D1598" s="565" t="s">
        <v>2444</v>
      </c>
      <c r="E1598" s="602"/>
      <c r="F1598" s="603"/>
      <c r="G1598" s="604"/>
      <c r="H1598" s="608">
        <f>SUM(H1531:H1596)</f>
        <v>0</v>
      </c>
      <c r="I1598" s="2"/>
    </row>
    <row r="1599" spans="1:9" s="3" customFormat="1" outlineLevel="1">
      <c r="A1599" s="48" t="s">
        <v>1908</v>
      </c>
      <c r="B1599" s="601"/>
      <c r="C1599" s="565"/>
      <c r="D1599" s="565"/>
      <c r="E1599" s="602"/>
      <c r="F1599" s="603"/>
      <c r="G1599" s="604"/>
      <c r="H1599" s="608"/>
      <c r="I1599" s="2"/>
    </row>
    <row r="1600" spans="1:9" s="3" customFormat="1" outlineLevel="1">
      <c r="A1600" s="48" t="s">
        <v>1908</v>
      </c>
      <c r="B1600" s="601" t="s">
        <v>2445</v>
      </c>
      <c r="C1600" s="565"/>
      <c r="D1600" s="565" t="s">
        <v>2446</v>
      </c>
      <c r="E1600" s="602"/>
      <c r="F1600" s="603"/>
      <c r="G1600" s="604"/>
      <c r="H1600" s="604"/>
      <c r="I1600" s="2"/>
    </row>
    <row r="1601" spans="1:9" s="3" customFormat="1" outlineLevel="1">
      <c r="A1601" s="48" t="s">
        <v>1908</v>
      </c>
      <c r="B1601" s="572" t="s">
        <v>2447</v>
      </c>
      <c r="C1601" s="565"/>
      <c r="D1601" s="605" t="s">
        <v>2448</v>
      </c>
      <c r="E1601" s="606" t="s">
        <v>875</v>
      </c>
      <c r="F1601" s="607">
        <v>125</v>
      </c>
      <c r="G1601" s="569"/>
      <c r="H1601" s="579">
        <f t="shared" ref="H1601:H1609" si="74">$F1601*G1601</f>
        <v>0</v>
      </c>
      <c r="I1601" s="2"/>
    </row>
    <row r="1602" spans="1:9" s="3" customFormat="1" ht="25.5" outlineLevel="1">
      <c r="A1602" s="48" t="s">
        <v>1908</v>
      </c>
      <c r="B1602" s="572" t="s">
        <v>2449</v>
      </c>
      <c r="C1602" s="565"/>
      <c r="D1602" s="605" t="s">
        <v>2450</v>
      </c>
      <c r="E1602" s="606" t="s">
        <v>40</v>
      </c>
      <c r="F1602" s="607">
        <v>30</v>
      </c>
      <c r="G1602" s="569"/>
      <c r="H1602" s="579">
        <f t="shared" si="74"/>
        <v>0</v>
      </c>
      <c r="I1602" s="2"/>
    </row>
    <row r="1603" spans="1:9" s="3" customFormat="1" ht="25.5" outlineLevel="1">
      <c r="A1603" s="48" t="s">
        <v>1908</v>
      </c>
      <c r="B1603" s="572" t="s">
        <v>2451</v>
      </c>
      <c r="C1603" s="565"/>
      <c r="D1603" s="605" t="s">
        <v>2452</v>
      </c>
      <c r="E1603" s="567" t="s">
        <v>40</v>
      </c>
      <c r="F1603" s="567">
        <v>6</v>
      </c>
      <c r="G1603" s="569"/>
      <c r="H1603" s="579">
        <f t="shared" si="74"/>
        <v>0</v>
      </c>
      <c r="I1603" s="2"/>
    </row>
    <row r="1604" spans="1:9" s="3" customFormat="1" ht="25.5" outlineLevel="1">
      <c r="A1604" s="48" t="s">
        <v>1908</v>
      </c>
      <c r="B1604" s="572" t="s">
        <v>2453</v>
      </c>
      <c r="C1604" s="565"/>
      <c r="D1604" s="605" t="s">
        <v>2454</v>
      </c>
      <c r="E1604" s="567" t="s">
        <v>875</v>
      </c>
      <c r="F1604" s="567">
        <v>125</v>
      </c>
      <c r="G1604" s="569"/>
      <c r="H1604" s="579">
        <f t="shared" si="74"/>
        <v>0</v>
      </c>
      <c r="I1604" s="2"/>
    </row>
    <row r="1605" spans="1:9" s="3" customFormat="1" outlineLevel="1">
      <c r="A1605" s="48" t="s">
        <v>1908</v>
      </c>
      <c r="B1605" s="572" t="s">
        <v>2455</v>
      </c>
      <c r="C1605" s="565"/>
      <c r="D1605" s="605" t="s">
        <v>2456</v>
      </c>
      <c r="E1605" s="567" t="s">
        <v>40</v>
      </c>
      <c r="F1605" s="567">
        <v>105</v>
      </c>
      <c r="G1605" s="569"/>
      <c r="H1605" s="579">
        <f t="shared" si="74"/>
        <v>0</v>
      </c>
      <c r="I1605" s="2"/>
    </row>
    <row r="1606" spans="1:9" s="3" customFormat="1" outlineLevel="1">
      <c r="A1606" s="48" t="s">
        <v>1908</v>
      </c>
      <c r="B1606" s="572" t="s">
        <v>2457</v>
      </c>
      <c r="C1606" s="565"/>
      <c r="D1606" s="605" t="s">
        <v>2458</v>
      </c>
      <c r="E1606" s="567" t="s">
        <v>40</v>
      </c>
      <c r="F1606" s="567">
        <v>10</v>
      </c>
      <c r="G1606" s="569"/>
      <c r="H1606" s="579">
        <f t="shared" si="74"/>
        <v>0</v>
      </c>
      <c r="I1606" s="2"/>
    </row>
    <row r="1607" spans="1:9" s="3" customFormat="1" outlineLevel="1">
      <c r="A1607" s="48" t="s">
        <v>1908</v>
      </c>
      <c r="B1607" s="572" t="s">
        <v>2459</v>
      </c>
      <c r="C1607" s="565"/>
      <c r="D1607" s="605" t="s">
        <v>2460</v>
      </c>
      <c r="E1607" s="567" t="s">
        <v>40</v>
      </c>
      <c r="F1607" s="567">
        <v>2</v>
      </c>
      <c r="G1607" s="569"/>
      <c r="H1607" s="579">
        <f t="shared" si="74"/>
        <v>0</v>
      </c>
      <c r="I1607" s="2"/>
    </row>
    <row r="1608" spans="1:9" s="3" customFormat="1" outlineLevel="1">
      <c r="A1608" s="48" t="s">
        <v>1908</v>
      </c>
      <c r="B1608" s="572" t="s">
        <v>2461</v>
      </c>
      <c r="C1608" s="565"/>
      <c r="D1608" s="605" t="s">
        <v>2462</v>
      </c>
      <c r="E1608" s="567" t="s">
        <v>40</v>
      </c>
      <c r="F1608" s="567">
        <v>16</v>
      </c>
      <c r="G1608" s="569"/>
      <c r="H1608" s="579">
        <f t="shared" si="74"/>
        <v>0</v>
      </c>
      <c r="I1608" s="2"/>
    </row>
    <row r="1609" spans="1:9" s="3" customFormat="1" ht="25.5" outlineLevel="1">
      <c r="A1609" s="48" t="s">
        <v>1908</v>
      </c>
      <c r="B1609" s="572" t="s">
        <v>2463</v>
      </c>
      <c r="C1609" s="565"/>
      <c r="D1609" s="605" t="s">
        <v>2464</v>
      </c>
      <c r="E1609" s="567" t="s">
        <v>40</v>
      </c>
      <c r="F1609" s="567">
        <v>10</v>
      </c>
      <c r="G1609" s="569"/>
      <c r="H1609" s="579">
        <f t="shared" si="74"/>
        <v>0</v>
      </c>
      <c r="I1609" s="2"/>
    </row>
    <row r="1610" spans="1:9" s="3" customFormat="1" outlineLevel="1">
      <c r="A1610" s="48" t="s">
        <v>1908</v>
      </c>
      <c r="B1610" s="601" t="s">
        <v>2445</v>
      </c>
      <c r="C1610" s="565"/>
      <c r="D1610" s="565" t="s">
        <v>2465</v>
      </c>
      <c r="E1610" s="602"/>
      <c r="F1610" s="603"/>
      <c r="G1610" s="604"/>
      <c r="H1610" s="608">
        <f>SUM(H1601:H1609)</f>
        <v>0</v>
      </c>
      <c r="I1610" s="2"/>
    </row>
    <row r="1611" spans="1:9" s="3" customFormat="1" outlineLevel="1">
      <c r="A1611" s="48" t="s">
        <v>1908</v>
      </c>
      <c r="B1611" s="564"/>
      <c r="C1611" s="565"/>
      <c r="D1611" s="570"/>
      <c r="E1611" s="567"/>
      <c r="F1611" s="568"/>
      <c r="G1611" s="569"/>
      <c r="H1611" s="569"/>
      <c r="I1611" s="2"/>
    </row>
    <row r="1612" spans="1:9" s="3" customFormat="1" outlineLevel="1">
      <c r="A1612" s="48" t="s">
        <v>1908</v>
      </c>
      <c r="B1612" s="601" t="s">
        <v>2466</v>
      </c>
      <c r="C1612" s="565"/>
      <c r="D1612" s="565" t="s">
        <v>2467</v>
      </c>
      <c r="E1612" s="602"/>
      <c r="F1612" s="603"/>
      <c r="G1612" s="604"/>
      <c r="H1612" s="608"/>
      <c r="I1612" s="2"/>
    </row>
    <row r="1613" spans="1:9" s="3" customFormat="1" ht="25.5" outlineLevel="1">
      <c r="A1613" s="48" t="s">
        <v>1908</v>
      </c>
      <c r="B1613" s="572" t="s">
        <v>2468</v>
      </c>
      <c r="C1613" s="565"/>
      <c r="D1613" s="605" t="s">
        <v>2469</v>
      </c>
      <c r="E1613" s="567" t="s">
        <v>40</v>
      </c>
      <c r="F1613" s="567">
        <v>1</v>
      </c>
      <c r="G1613" s="569"/>
      <c r="H1613" s="579">
        <f t="shared" ref="H1613" si="75">$F1613*G1613</f>
        <v>0</v>
      </c>
      <c r="I1613" s="2"/>
    </row>
    <row r="1614" spans="1:9" s="3" customFormat="1" outlineLevel="1">
      <c r="A1614" s="48" t="s">
        <v>1908</v>
      </c>
      <c r="B1614" s="601" t="s">
        <v>2466</v>
      </c>
      <c r="C1614" s="565"/>
      <c r="D1614" s="565" t="s">
        <v>2470</v>
      </c>
      <c r="E1614" s="602"/>
      <c r="F1614" s="603"/>
      <c r="G1614" s="604"/>
      <c r="H1614" s="608">
        <f>H1613</f>
        <v>0</v>
      </c>
      <c r="I1614" s="2"/>
    </row>
    <row r="1615" spans="1:9" s="3" customFormat="1" outlineLevel="1">
      <c r="A1615" s="48" t="s">
        <v>1908</v>
      </c>
      <c r="B1615" s="564"/>
      <c r="C1615" s="565"/>
      <c r="D1615" s="570"/>
      <c r="E1615" s="567"/>
      <c r="F1615" s="568"/>
      <c r="G1615" s="569"/>
      <c r="H1615" s="569"/>
      <c r="I1615" s="2"/>
    </row>
    <row r="1616" spans="1:9" s="3" customFormat="1" outlineLevel="1">
      <c r="A1616" s="48" t="s">
        <v>1908</v>
      </c>
      <c r="B1616" s="609" t="s">
        <v>2471</v>
      </c>
      <c r="C1616" s="582"/>
      <c r="D1616" s="582" t="s">
        <v>2472</v>
      </c>
      <c r="E1616" s="610"/>
      <c r="F1616" s="611"/>
      <c r="G1616" s="612"/>
      <c r="H1616" s="613"/>
      <c r="I1616" s="2"/>
    </row>
    <row r="1617" spans="1:9" s="3" customFormat="1" ht="25.5" outlineLevel="1">
      <c r="A1617" s="48" t="s">
        <v>1908</v>
      </c>
      <c r="B1617" s="573" t="s">
        <v>2473</v>
      </c>
      <c r="C1617" s="582"/>
      <c r="D1617" s="605" t="s">
        <v>2474</v>
      </c>
      <c r="E1617" s="614" t="s">
        <v>40</v>
      </c>
      <c r="F1617" s="614">
        <v>3</v>
      </c>
      <c r="G1617" s="615"/>
      <c r="H1617" s="579">
        <f t="shared" ref="H1617:H1618" si="76">$F1617*G1617</f>
        <v>0</v>
      </c>
      <c r="I1617" s="2"/>
    </row>
    <row r="1618" spans="1:9" s="3" customFormat="1" ht="38.25" outlineLevel="1">
      <c r="A1618" s="48" t="s">
        <v>1908</v>
      </c>
      <c r="B1618" s="573" t="s">
        <v>2475</v>
      </c>
      <c r="C1618" s="582"/>
      <c r="D1618" s="605" t="s">
        <v>2584</v>
      </c>
      <c r="E1618" s="614" t="s">
        <v>1153</v>
      </c>
      <c r="F1618" s="614">
        <v>6</v>
      </c>
      <c r="G1618" s="615"/>
      <c r="H1618" s="579">
        <f t="shared" si="76"/>
        <v>0</v>
      </c>
      <c r="I1618" s="2"/>
    </row>
    <row r="1619" spans="1:9" s="3" customFormat="1" outlineLevel="1">
      <c r="A1619" s="48" t="s">
        <v>1908</v>
      </c>
      <c r="B1619" s="609" t="s">
        <v>2471</v>
      </c>
      <c r="C1619" s="582"/>
      <c r="D1619" s="582" t="s">
        <v>2476</v>
      </c>
      <c r="E1619" s="610"/>
      <c r="F1619" s="611"/>
      <c r="G1619" s="612"/>
      <c r="H1619" s="613">
        <f>H1617+H1618</f>
        <v>0</v>
      </c>
      <c r="I1619" s="2"/>
    </row>
    <row r="1620" spans="1:9" s="3" customFormat="1" outlineLevel="1">
      <c r="A1620" s="48" t="s">
        <v>1908</v>
      </c>
      <c r="B1620" s="507"/>
      <c r="C1620" s="534"/>
      <c r="D1620" s="508"/>
      <c r="E1620" s="509"/>
      <c r="F1620" s="510"/>
      <c r="G1620" s="509"/>
      <c r="H1620" s="513"/>
      <c r="I1620" s="2"/>
    </row>
    <row r="1621" spans="1:9" s="3" customFormat="1" outlineLevel="1">
      <c r="A1621" s="48" t="s">
        <v>1908</v>
      </c>
      <c r="B1621" s="511"/>
      <c r="C1621" s="505"/>
      <c r="D1621" s="512"/>
      <c r="E1621" s="503"/>
      <c r="F1621" s="503"/>
      <c r="G1621" s="503"/>
      <c r="H1621" s="501"/>
      <c r="I1621" s="2"/>
    </row>
    <row r="1622" spans="1:9" s="3" customFormat="1" outlineLevel="1">
      <c r="A1622" s="48" t="s">
        <v>1908</v>
      </c>
      <c r="B1622" s="500"/>
      <c r="C1622" s="504"/>
      <c r="D1622" s="514" t="s">
        <v>31</v>
      </c>
      <c r="E1622" s="500"/>
      <c r="F1622" s="501"/>
      <c r="G1622" s="502"/>
      <c r="H1622" s="502"/>
      <c r="I1622" s="2"/>
    </row>
    <row r="1623" spans="1:9" s="3" customFormat="1" outlineLevel="1">
      <c r="A1623" s="48" t="s">
        <v>1908</v>
      </c>
      <c r="B1623" s="500" t="str">
        <f>B1219</f>
        <v>D.1</v>
      </c>
      <c r="C1623" s="504"/>
      <c r="D1623" s="515" t="s">
        <v>1911</v>
      </c>
      <c r="E1623" s="500"/>
      <c r="F1623" s="500"/>
      <c r="G1623" s="500"/>
      <c r="H1623" s="516">
        <f>H1219</f>
        <v>0</v>
      </c>
      <c r="I1623" s="2"/>
    </row>
    <row r="1624" spans="1:9" s="3" customFormat="1" outlineLevel="1">
      <c r="A1624" s="48" t="s">
        <v>1908</v>
      </c>
      <c r="B1624" s="500" t="str">
        <f>B1242</f>
        <v>D.2</v>
      </c>
      <c r="C1624" s="504"/>
      <c r="D1624" s="515" t="s">
        <v>1938</v>
      </c>
      <c r="E1624" s="500"/>
      <c r="F1624" s="500"/>
      <c r="G1624" s="500"/>
      <c r="H1624" s="516">
        <f>H1242</f>
        <v>0</v>
      </c>
      <c r="I1624" s="2"/>
    </row>
    <row r="1625" spans="1:9" s="3" customFormat="1" outlineLevel="1">
      <c r="A1625" s="48" t="s">
        <v>1908</v>
      </c>
      <c r="B1625" s="500" t="str">
        <f>B1244</f>
        <v>D.3</v>
      </c>
      <c r="C1625" s="504"/>
      <c r="D1625" s="515" t="s">
        <v>1986</v>
      </c>
      <c r="E1625" s="500"/>
      <c r="F1625" s="500"/>
      <c r="G1625" s="500"/>
      <c r="H1625" s="516">
        <f>H1369</f>
        <v>0</v>
      </c>
      <c r="I1625" s="2"/>
    </row>
    <row r="1626" spans="1:9" s="3" customFormat="1" outlineLevel="1">
      <c r="A1626" s="48" t="s">
        <v>1908</v>
      </c>
      <c r="B1626" s="500" t="str">
        <f>B1369</f>
        <v>D.3</v>
      </c>
      <c r="C1626" s="504"/>
      <c r="D1626" s="515" t="s">
        <v>2096</v>
      </c>
      <c r="E1626" s="500"/>
      <c r="F1626" s="500"/>
      <c r="G1626" s="500"/>
      <c r="H1626" s="516">
        <f>H1502</f>
        <v>0</v>
      </c>
      <c r="I1626" s="2"/>
    </row>
    <row r="1627" spans="1:9" s="3" customFormat="1" outlineLevel="1">
      <c r="A1627" s="48" t="s">
        <v>1908</v>
      </c>
      <c r="B1627" s="500" t="str">
        <f>B1504</f>
        <v>D.5</v>
      </c>
      <c r="C1627" s="504"/>
      <c r="D1627" s="515" t="s">
        <v>2309</v>
      </c>
      <c r="E1627" s="500"/>
      <c r="F1627" s="500"/>
      <c r="G1627" s="500"/>
      <c r="H1627" s="516">
        <f>H1527</f>
        <v>0</v>
      </c>
      <c r="I1627" s="2"/>
    </row>
    <row r="1628" spans="1:9" s="3" customFormat="1" outlineLevel="1">
      <c r="A1628" s="48" t="s">
        <v>1908</v>
      </c>
      <c r="B1628" s="517">
        <f>B1518</f>
        <v>0</v>
      </c>
      <c r="C1628" s="506"/>
      <c r="D1628" s="515" t="s">
        <v>2331</v>
      </c>
      <c r="E1628" s="500"/>
      <c r="F1628" s="500"/>
      <c r="G1628" s="500"/>
      <c r="H1628" s="516">
        <f>H1598</f>
        <v>0</v>
      </c>
      <c r="I1628" s="2"/>
    </row>
    <row r="1629" spans="1:9" s="3" customFormat="1" outlineLevel="1">
      <c r="A1629" s="48" t="s">
        <v>1908</v>
      </c>
      <c r="B1629" s="517">
        <f>B1599</f>
        <v>0</v>
      </c>
      <c r="C1629" s="506"/>
      <c r="D1629" s="515" t="s">
        <v>2446</v>
      </c>
      <c r="E1629" s="500"/>
      <c r="F1629" s="501"/>
      <c r="G1629" s="502"/>
      <c r="H1629" s="502">
        <f>H1610</f>
        <v>0</v>
      </c>
      <c r="I1629" s="2"/>
    </row>
    <row r="1630" spans="1:9" s="3" customFormat="1" outlineLevel="1">
      <c r="A1630" s="48" t="s">
        <v>1908</v>
      </c>
      <c r="B1630" s="517" t="s">
        <v>2466</v>
      </c>
      <c r="C1630" s="506"/>
      <c r="D1630" s="515" t="s">
        <v>2467</v>
      </c>
      <c r="E1630" s="500"/>
      <c r="F1630" s="501"/>
      <c r="G1630" s="502"/>
      <c r="H1630" s="502">
        <f>H1614</f>
        <v>0</v>
      </c>
      <c r="I1630" s="2"/>
    </row>
    <row r="1631" spans="1:9" s="3" customFormat="1" outlineLevel="1">
      <c r="A1631" s="48" t="s">
        <v>1908</v>
      </c>
      <c r="B1631" s="517" t="s">
        <v>2471</v>
      </c>
      <c r="C1631" s="506"/>
      <c r="D1631" s="515" t="s">
        <v>2472</v>
      </c>
      <c r="E1631" s="500"/>
      <c r="F1631" s="501"/>
      <c r="G1631" s="502"/>
      <c r="H1631" s="502">
        <f>H1619</f>
        <v>0</v>
      </c>
      <c r="I1631" s="2"/>
    </row>
    <row r="1632" spans="1:9" s="3" customFormat="1" outlineLevel="1">
      <c r="A1632" s="48" t="s">
        <v>1908</v>
      </c>
      <c r="B1632" s="517"/>
      <c r="C1632" s="506"/>
      <c r="D1632" s="515"/>
      <c r="E1632" s="500"/>
      <c r="F1632" s="501"/>
      <c r="G1632" s="502"/>
      <c r="H1632" s="502"/>
      <c r="I1632" s="2"/>
    </row>
    <row r="1633" spans="1:9" s="3" customFormat="1" ht="15.75">
      <c r="A1633" s="48" t="s">
        <v>1908</v>
      </c>
      <c r="B1633" s="236" t="str">
        <f>B1203</f>
        <v>D.</v>
      </c>
      <c r="C1633" s="538"/>
      <c r="D1633" s="237" t="s">
        <v>1522</v>
      </c>
      <c r="E1633" s="624"/>
      <c r="F1633" s="625"/>
      <c r="G1633" s="238"/>
      <c r="H1633" s="239">
        <f>SUM(H1623:H1631)</f>
        <v>0</v>
      </c>
      <c r="I1633" s="2"/>
    </row>
    <row r="1634" spans="1:9" s="3" customFormat="1">
      <c r="A1634" s="2"/>
      <c r="B1634" s="10"/>
      <c r="C1634" s="388"/>
      <c r="D1634" s="11"/>
      <c r="E1634" s="10"/>
      <c r="F1634" s="12"/>
      <c r="G1634" s="13"/>
      <c r="H1634" s="13"/>
      <c r="I1634" s="2"/>
    </row>
    <row r="1636" spans="1:9" ht="15.75">
      <c r="A1636" s="48" t="s">
        <v>1525</v>
      </c>
      <c r="B1636" s="232" t="s">
        <v>443</v>
      </c>
      <c r="C1636" s="537"/>
      <c r="D1636" s="232" t="s">
        <v>444</v>
      </c>
      <c r="E1636" s="233"/>
      <c r="F1636" s="234"/>
      <c r="G1636" s="235"/>
      <c r="H1636" s="235"/>
    </row>
    <row r="1637" spans="1:9" outlineLevel="1">
      <c r="A1637" s="48" t="s">
        <v>1525</v>
      </c>
    </row>
    <row r="1638" spans="1:9" s="3" customFormat="1" outlineLevel="1">
      <c r="A1638" s="48" t="s">
        <v>1525</v>
      </c>
      <c r="B1638" s="245" t="s">
        <v>616</v>
      </c>
      <c r="C1638" s="539"/>
      <c r="D1638" s="246" t="s">
        <v>8</v>
      </c>
      <c r="E1638" s="245"/>
      <c r="F1638" s="247"/>
      <c r="G1638" s="248"/>
      <c r="H1638" s="247"/>
      <c r="I1638" s="2"/>
    </row>
    <row r="1639" spans="1:9" s="3" customFormat="1" ht="72" outlineLevel="1">
      <c r="A1639" s="48" t="s">
        <v>1525</v>
      </c>
      <c r="B1639" s="249" t="s">
        <v>617</v>
      </c>
      <c r="C1639" s="540"/>
      <c r="D1639" s="250" t="s">
        <v>618</v>
      </c>
      <c r="E1639" s="251"/>
      <c r="F1639" s="251"/>
      <c r="G1639" s="251"/>
      <c r="H1639" s="252"/>
      <c r="I1639" s="2"/>
    </row>
    <row r="1640" spans="1:9" s="3" customFormat="1" outlineLevel="1">
      <c r="A1640" s="48" t="s">
        <v>1525</v>
      </c>
      <c r="B1640" s="249"/>
      <c r="C1640" s="540"/>
      <c r="D1640" s="253" t="s">
        <v>619</v>
      </c>
      <c r="E1640" s="254" t="s">
        <v>40</v>
      </c>
      <c r="F1640" s="255">
        <v>4</v>
      </c>
      <c r="G1640" s="256"/>
      <c r="H1640" s="579">
        <f t="shared" ref="H1640:H1703" si="77">$F1640*G1640</f>
        <v>0</v>
      </c>
      <c r="I1640" s="2"/>
    </row>
    <row r="1641" spans="1:9" s="3" customFormat="1" ht="36" outlineLevel="1">
      <c r="A1641" s="48" t="s">
        <v>1525</v>
      </c>
      <c r="B1641" s="257" t="s">
        <v>620</v>
      </c>
      <c r="C1641" s="539"/>
      <c r="D1641" s="258" t="s">
        <v>621</v>
      </c>
      <c r="E1641" s="259"/>
      <c r="F1641" s="260"/>
      <c r="G1641" s="247"/>
      <c r="H1641" s="579">
        <f t="shared" si="77"/>
        <v>0</v>
      </c>
      <c r="I1641" s="2"/>
    </row>
    <row r="1642" spans="1:9" s="3" customFormat="1" outlineLevel="1">
      <c r="A1642" s="48" t="s">
        <v>1525</v>
      </c>
      <c r="B1642" s="257"/>
      <c r="C1642" s="539"/>
      <c r="D1642" s="261" t="s">
        <v>622</v>
      </c>
      <c r="E1642" s="245"/>
      <c r="F1642" s="262"/>
      <c r="G1642" s="245"/>
      <c r="H1642" s="579">
        <f t="shared" si="77"/>
        <v>0</v>
      </c>
      <c r="I1642" s="2"/>
    </row>
    <row r="1643" spans="1:9" s="3" customFormat="1" outlineLevel="1">
      <c r="A1643" s="48" t="s">
        <v>1525</v>
      </c>
      <c r="B1643" s="257"/>
      <c r="C1643" s="539"/>
      <c r="D1643" s="253" t="s">
        <v>619</v>
      </c>
      <c r="E1643" s="259" t="s">
        <v>40</v>
      </c>
      <c r="F1643" s="260">
        <v>13</v>
      </c>
      <c r="G1643" s="247"/>
      <c r="H1643" s="579">
        <f t="shared" si="77"/>
        <v>0</v>
      </c>
      <c r="I1643" s="2"/>
    </row>
    <row r="1644" spans="1:9" s="3" customFormat="1" outlineLevel="1">
      <c r="A1644" s="48" t="s">
        <v>1525</v>
      </c>
      <c r="B1644" s="257"/>
      <c r="C1644" s="539"/>
      <c r="D1644" s="261" t="s">
        <v>623</v>
      </c>
      <c r="E1644" s="259"/>
      <c r="F1644" s="260"/>
      <c r="G1644" s="247"/>
      <c r="H1644" s="579">
        <f t="shared" si="77"/>
        <v>0</v>
      </c>
      <c r="I1644" s="2"/>
    </row>
    <row r="1645" spans="1:9" s="3" customFormat="1" outlineLevel="1">
      <c r="A1645" s="48" t="s">
        <v>1525</v>
      </c>
      <c r="B1645" s="257"/>
      <c r="C1645" s="539"/>
      <c r="D1645" s="253" t="s">
        <v>619</v>
      </c>
      <c r="E1645" s="259" t="s">
        <v>40</v>
      </c>
      <c r="F1645" s="260">
        <v>22</v>
      </c>
      <c r="G1645" s="247"/>
      <c r="H1645" s="579">
        <f t="shared" si="77"/>
        <v>0</v>
      </c>
      <c r="I1645" s="2"/>
    </row>
    <row r="1646" spans="1:9" s="3" customFormat="1" outlineLevel="1">
      <c r="A1646" s="48" t="s">
        <v>1525</v>
      </c>
      <c r="B1646" s="257"/>
      <c r="C1646" s="539"/>
      <c r="D1646" s="261" t="s">
        <v>624</v>
      </c>
      <c r="E1646" s="259"/>
      <c r="F1646" s="260"/>
      <c r="G1646" s="247"/>
      <c r="H1646" s="579">
        <f t="shared" si="77"/>
        <v>0</v>
      </c>
      <c r="I1646" s="2"/>
    </row>
    <row r="1647" spans="1:9" s="3" customFormat="1" outlineLevel="1">
      <c r="A1647" s="48" t="s">
        <v>1525</v>
      </c>
      <c r="B1647" s="257"/>
      <c r="C1647" s="539"/>
      <c r="D1647" s="253" t="s">
        <v>619</v>
      </c>
      <c r="E1647" s="259" t="s">
        <v>40</v>
      </c>
      <c r="F1647" s="260">
        <v>19</v>
      </c>
      <c r="G1647" s="247"/>
      <c r="H1647" s="579">
        <f t="shared" si="77"/>
        <v>0</v>
      </c>
      <c r="I1647" s="2"/>
    </row>
    <row r="1648" spans="1:9" s="3" customFormat="1" ht="84" outlineLevel="1">
      <c r="A1648" s="48" t="s">
        <v>1525</v>
      </c>
      <c r="B1648" s="257" t="s">
        <v>625</v>
      </c>
      <c r="C1648" s="539"/>
      <c r="D1648" s="258" t="s">
        <v>626</v>
      </c>
      <c r="E1648" s="259"/>
      <c r="F1648" s="260"/>
      <c r="G1648" s="247"/>
      <c r="H1648" s="579">
        <f t="shared" si="77"/>
        <v>0</v>
      </c>
      <c r="I1648" s="2"/>
    </row>
    <row r="1649" spans="1:9" s="3" customFormat="1" outlineLevel="1">
      <c r="A1649" s="48" t="s">
        <v>1525</v>
      </c>
      <c r="B1649" s="245"/>
      <c r="C1649" s="539"/>
      <c r="D1649" s="253" t="s">
        <v>619</v>
      </c>
      <c r="E1649" s="259" t="s">
        <v>40</v>
      </c>
      <c r="F1649" s="260">
        <f>SUM(F1647)</f>
        <v>19</v>
      </c>
      <c r="G1649" s="559"/>
      <c r="H1649" s="579">
        <f t="shared" si="77"/>
        <v>0</v>
      </c>
      <c r="I1649" s="2"/>
    </row>
    <row r="1650" spans="1:9" s="3" customFormat="1" ht="36" outlineLevel="1">
      <c r="A1650" s="48" t="s">
        <v>1525</v>
      </c>
      <c r="B1650" s="245" t="s">
        <v>627</v>
      </c>
      <c r="C1650" s="539"/>
      <c r="D1650" s="258" t="s">
        <v>628</v>
      </c>
      <c r="E1650" s="259"/>
      <c r="F1650" s="260"/>
      <c r="G1650" s="247"/>
      <c r="H1650" s="579">
        <f t="shared" si="77"/>
        <v>0</v>
      </c>
      <c r="I1650" s="2"/>
    </row>
    <row r="1651" spans="1:9" s="3" customFormat="1" outlineLevel="1">
      <c r="A1651" s="48" t="s">
        <v>1525</v>
      </c>
      <c r="B1651" s="245"/>
      <c r="C1651" s="539"/>
      <c r="D1651" s="258"/>
      <c r="E1651" s="259"/>
      <c r="F1651" s="260"/>
      <c r="G1651" s="247"/>
      <c r="H1651" s="579">
        <f t="shared" si="77"/>
        <v>0</v>
      </c>
      <c r="I1651" s="2"/>
    </row>
    <row r="1652" spans="1:9" s="3" customFormat="1" outlineLevel="1">
      <c r="A1652" s="48" t="s">
        <v>1525</v>
      </c>
      <c r="B1652" s="245"/>
      <c r="C1652" s="539"/>
      <c r="D1652" s="261" t="s">
        <v>629</v>
      </c>
      <c r="E1652" s="245"/>
      <c r="F1652" s="262"/>
      <c r="G1652" s="245"/>
      <c r="H1652" s="579">
        <f t="shared" si="77"/>
        <v>0</v>
      </c>
      <c r="I1652" s="2"/>
    </row>
    <row r="1653" spans="1:9" s="3" customFormat="1" outlineLevel="1">
      <c r="A1653" s="48" t="s">
        <v>1525</v>
      </c>
      <c r="B1653" s="245"/>
      <c r="C1653" s="539"/>
      <c r="D1653" s="253" t="s">
        <v>619</v>
      </c>
      <c r="E1653" s="259" t="s">
        <v>40</v>
      </c>
      <c r="F1653" s="260">
        <v>4</v>
      </c>
      <c r="G1653" s="247"/>
      <c r="H1653" s="579">
        <f t="shared" si="77"/>
        <v>0</v>
      </c>
      <c r="I1653" s="2"/>
    </row>
    <row r="1654" spans="1:9" s="3" customFormat="1" outlineLevel="1">
      <c r="A1654" s="48" t="s">
        <v>1525</v>
      </c>
      <c r="B1654" s="245"/>
      <c r="C1654" s="539"/>
      <c r="D1654" s="261" t="s">
        <v>630</v>
      </c>
      <c r="E1654" s="259"/>
      <c r="F1654" s="260"/>
      <c r="G1654" s="247"/>
      <c r="H1654" s="579">
        <f t="shared" si="77"/>
        <v>0</v>
      </c>
      <c r="I1654" s="2"/>
    </row>
    <row r="1655" spans="1:9" s="3" customFormat="1" outlineLevel="1">
      <c r="A1655" s="48" t="s">
        <v>1525</v>
      </c>
      <c r="B1655" s="245"/>
      <c r="C1655" s="539"/>
      <c r="D1655" s="253" t="s">
        <v>619</v>
      </c>
      <c r="E1655" s="259" t="s">
        <v>40</v>
      </c>
      <c r="F1655" s="260">
        <v>2</v>
      </c>
      <c r="G1655" s="247"/>
      <c r="H1655" s="579">
        <f t="shared" si="77"/>
        <v>0</v>
      </c>
      <c r="I1655" s="2"/>
    </row>
    <row r="1656" spans="1:9" s="3" customFormat="1" outlineLevel="1">
      <c r="A1656" s="48" t="s">
        <v>1525</v>
      </c>
      <c r="B1656" s="245"/>
      <c r="C1656" s="539"/>
      <c r="D1656" s="261" t="s">
        <v>631</v>
      </c>
      <c r="E1656" s="259"/>
      <c r="F1656" s="260"/>
      <c r="G1656" s="247"/>
      <c r="H1656" s="579">
        <f t="shared" si="77"/>
        <v>0</v>
      </c>
      <c r="I1656" s="2"/>
    </row>
    <row r="1657" spans="1:9" s="3" customFormat="1" outlineLevel="1">
      <c r="A1657" s="48" t="s">
        <v>1525</v>
      </c>
      <c r="B1657" s="245"/>
      <c r="C1657" s="539"/>
      <c r="D1657" s="253" t="s">
        <v>619</v>
      </c>
      <c r="E1657" s="259" t="s">
        <v>40</v>
      </c>
      <c r="F1657" s="260">
        <v>1</v>
      </c>
      <c r="G1657" s="247"/>
      <c r="H1657" s="579">
        <f t="shared" si="77"/>
        <v>0</v>
      </c>
      <c r="I1657" s="2"/>
    </row>
    <row r="1658" spans="1:9" s="3" customFormat="1" ht="84" outlineLevel="1">
      <c r="A1658" s="48" t="s">
        <v>1525</v>
      </c>
      <c r="B1658" s="245" t="s">
        <v>632</v>
      </c>
      <c r="C1658" s="539"/>
      <c r="D1658" s="258" t="s">
        <v>633</v>
      </c>
      <c r="E1658" s="259"/>
      <c r="F1658" s="260"/>
      <c r="G1658" s="247"/>
      <c r="H1658" s="579">
        <f t="shared" si="77"/>
        <v>0</v>
      </c>
      <c r="I1658" s="2"/>
    </row>
    <row r="1659" spans="1:9" s="3" customFormat="1" outlineLevel="1">
      <c r="A1659" s="48" t="s">
        <v>1525</v>
      </c>
      <c r="B1659" s="245"/>
      <c r="C1659" s="539"/>
      <c r="D1659" s="253" t="s">
        <v>619</v>
      </c>
      <c r="E1659" s="259" t="s">
        <v>40</v>
      </c>
      <c r="F1659" s="260">
        <v>4</v>
      </c>
      <c r="G1659" s="247"/>
      <c r="H1659" s="579">
        <f t="shared" si="77"/>
        <v>0</v>
      </c>
      <c r="I1659" s="2"/>
    </row>
    <row r="1660" spans="1:9" s="3" customFormat="1" ht="36" outlineLevel="1">
      <c r="A1660" s="48" t="s">
        <v>1525</v>
      </c>
      <c r="B1660" s="245" t="s">
        <v>634</v>
      </c>
      <c r="C1660" s="539"/>
      <c r="D1660" s="258" t="s">
        <v>635</v>
      </c>
      <c r="E1660" s="259"/>
      <c r="F1660" s="260"/>
      <c r="G1660" s="247"/>
      <c r="H1660" s="579">
        <f t="shared" si="77"/>
        <v>0</v>
      </c>
      <c r="I1660" s="2"/>
    </row>
    <row r="1661" spans="1:9" s="3" customFormat="1" outlineLevel="1">
      <c r="A1661" s="48" t="s">
        <v>1525</v>
      </c>
      <c r="B1661" s="245"/>
      <c r="C1661" s="539"/>
      <c r="D1661" s="258"/>
      <c r="E1661" s="259"/>
      <c r="F1661" s="260"/>
      <c r="G1661" s="247"/>
      <c r="H1661" s="579">
        <f t="shared" si="77"/>
        <v>0</v>
      </c>
      <c r="I1661" s="2"/>
    </row>
    <row r="1662" spans="1:9" s="3" customFormat="1" outlineLevel="1">
      <c r="A1662" s="48" t="s">
        <v>1525</v>
      </c>
      <c r="B1662" s="245"/>
      <c r="C1662" s="539"/>
      <c r="D1662" s="261" t="s">
        <v>636</v>
      </c>
      <c r="E1662" s="245"/>
      <c r="F1662" s="262"/>
      <c r="G1662" s="245"/>
      <c r="H1662" s="579">
        <f t="shared" si="77"/>
        <v>0</v>
      </c>
      <c r="I1662" s="2"/>
    </row>
    <row r="1663" spans="1:9" s="3" customFormat="1" outlineLevel="1">
      <c r="A1663" s="48" t="s">
        <v>1525</v>
      </c>
      <c r="B1663" s="245"/>
      <c r="C1663" s="539"/>
      <c r="D1663" s="253" t="s">
        <v>619</v>
      </c>
      <c r="E1663" s="259" t="s">
        <v>40</v>
      </c>
      <c r="F1663" s="260">
        <v>88</v>
      </c>
      <c r="G1663" s="247"/>
      <c r="H1663" s="579">
        <f t="shared" si="77"/>
        <v>0</v>
      </c>
      <c r="I1663" s="2"/>
    </row>
    <row r="1664" spans="1:9" s="3" customFormat="1" outlineLevel="1">
      <c r="A1664" s="48" t="s">
        <v>1525</v>
      </c>
      <c r="B1664" s="245"/>
      <c r="C1664" s="539"/>
      <c r="D1664" s="261" t="s">
        <v>637</v>
      </c>
      <c r="E1664" s="259"/>
      <c r="F1664" s="260"/>
      <c r="G1664" s="247"/>
      <c r="H1664" s="579">
        <f t="shared" si="77"/>
        <v>0</v>
      </c>
      <c r="I1664" s="2"/>
    </row>
    <row r="1665" spans="1:9" s="3" customFormat="1" outlineLevel="1">
      <c r="A1665" s="48" t="s">
        <v>1525</v>
      </c>
      <c r="B1665" s="245"/>
      <c r="C1665" s="539"/>
      <c r="D1665" s="253" t="s">
        <v>619</v>
      </c>
      <c r="E1665" s="259" t="s">
        <v>40</v>
      </c>
      <c r="F1665" s="260">
        <v>28</v>
      </c>
      <c r="G1665" s="247"/>
      <c r="H1665" s="579">
        <f t="shared" si="77"/>
        <v>0</v>
      </c>
      <c r="I1665" s="2"/>
    </row>
    <row r="1666" spans="1:9" s="3" customFormat="1" ht="84" outlineLevel="1">
      <c r="A1666" s="48" t="s">
        <v>1525</v>
      </c>
      <c r="B1666" s="257" t="s">
        <v>638</v>
      </c>
      <c r="C1666" s="539"/>
      <c r="D1666" s="258" t="s">
        <v>639</v>
      </c>
      <c r="E1666" s="259"/>
      <c r="F1666" s="260"/>
      <c r="G1666" s="247"/>
      <c r="H1666" s="579">
        <f t="shared" si="77"/>
        <v>0</v>
      </c>
      <c r="I1666" s="2"/>
    </row>
    <row r="1667" spans="1:9" s="3" customFormat="1" outlineLevel="1">
      <c r="A1667" s="48" t="s">
        <v>1525</v>
      </c>
      <c r="B1667" s="257"/>
      <c r="C1667" s="539"/>
      <c r="D1667" s="253" t="s">
        <v>619</v>
      </c>
      <c r="E1667" s="259" t="s">
        <v>40</v>
      </c>
      <c r="F1667" s="260">
        <f>SUM(F1663:F1665)</f>
        <v>116</v>
      </c>
      <c r="G1667" s="247"/>
      <c r="H1667" s="579">
        <f t="shared" si="77"/>
        <v>0</v>
      </c>
      <c r="I1667" s="2"/>
    </row>
    <row r="1668" spans="1:9" s="3" customFormat="1" ht="60" outlineLevel="1">
      <c r="A1668" s="48" t="s">
        <v>1525</v>
      </c>
      <c r="B1668" s="257" t="s">
        <v>640</v>
      </c>
      <c r="C1668" s="541"/>
      <c r="D1668" s="263" t="s">
        <v>641</v>
      </c>
      <c r="E1668" s="259"/>
      <c r="F1668" s="260"/>
      <c r="G1668" s="247"/>
      <c r="H1668" s="579">
        <f t="shared" si="77"/>
        <v>0</v>
      </c>
      <c r="I1668" s="2"/>
    </row>
    <row r="1669" spans="1:9" s="3" customFormat="1" outlineLevel="1">
      <c r="A1669" s="48" t="s">
        <v>1525</v>
      </c>
      <c r="B1669" s="249"/>
      <c r="C1669" s="540"/>
      <c r="D1669" s="253" t="s">
        <v>619</v>
      </c>
      <c r="E1669" s="259" t="s">
        <v>40</v>
      </c>
      <c r="F1669" s="260">
        <v>3</v>
      </c>
      <c r="G1669" s="247"/>
      <c r="H1669" s="579">
        <f t="shared" si="77"/>
        <v>0</v>
      </c>
      <c r="I1669" s="2"/>
    </row>
    <row r="1670" spans="1:9" s="3" customFormat="1" ht="36" outlineLevel="1">
      <c r="A1670" s="48" t="s">
        <v>1525</v>
      </c>
      <c r="B1670" s="257" t="s">
        <v>642</v>
      </c>
      <c r="C1670" s="539"/>
      <c r="D1670" s="264" t="s">
        <v>643</v>
      </c>
      <c r="E1670" s="251"/>
      <c r="F1670" s="265"/>
      <c r="G1670" s="251"/>
      <c r="H1670" s="579">
        <f t="shared" si="77"/>
        <v>0</v>
      </c>
      <c r="I1670" s="2"/>
    </row>
    <row r="1671" spans="1:9" s="3" customFormat="1" outlineLevel="1">
      <c r="A1671" s="48" t="s">
        <v>1525</v>
      </c>
      <c r="B1671" s="249"/>
      <c r="C1671" s="540"/>
      <c r="D1671" s="253" t="s">
        <v>619</v>
      </c>
      <c r="E1671" s="266" t="s">
        <v>40</v>
      </c>
      <c r="F1671" s="255">
        <v>1</v>
      </c>
      <c r="G1671" s="252"/>
      <c r="H1671" s="579">
        <f t="shared" si="77"/>
        <v>0</v>
      </c>
      <c r="I1671" s="2"/>
    </row>
    <row r="1672" spans="1:9" s="3" customFormat="1" ht="72" outlineLevel="1">
      <c r="A1672" s="48" t="s">
        <v>1525</v>
      </c>
      <c r="B1672" s="257" t="s">
        <v>644</v>
      </c>
      <c r="C1672" s="539"/>
      <c r="D1672" s="267" t="s">
        <v>645</v>
      </c>
      <c r="E1672" s="245"/>
      <c r="F1672" s="262"/>
      <c r="G1672" s="245"/>
      <c r="H1672" s="579">
        <f t="shared" si="77"/>
        <v>0</v>
      </c>
      <c r="I1672" s="2"/>
    </row>
    <row r="1673" spans="1:9" s="3" customFormat="1" outlineLevel="1">
      <c r="A1673" s="48" t="s">
        <v>1525</v>
      </c>
      <c r="B1673" s="257"/>
      <c r="C1673" s="539"/>
      <c r="D1673" s="253" t="s">
        <v>619</v>
      </c>
      <c r="E1673" s="268" t="s">
        <v>646</v>
      </c>
      <c r="F1673" s="269">
        <v>145</v>
      </c>
      <c r="G1673" s="270"/>
      <c r="H1673" s="579">
        <f t="shared" si="77"/>
        <v>0</v>
      </c>
      <c r="I1673" s="2"/>
    </row>
    <row r="1674" spans="1:9" s="3" customFormat="1" outlineLevel="1">
      <c r="A1674" s="48" t="s">
        <v>1525</v>
      </c>
      <c r="B1674" s="257" t="s">
        <v>647</v>
      </c>
      <c r="C1674" s="539"/>
      <c r="D1674" s="246" t="s">
        <v>14</v>
      </c>
      <c r="E1674" s="271"/>
      <c r="F1674" s="272"/>
      <c r="G1674" s="251"/>
      <c r="H1674" s="579">
        <f t="shared" si="77"/>
        <v>0</v>
      </c>
      <c r="I1674" s="2"/>
    </row>
    <row r="1675" spans="1:9" s="3" customFormat="1" ht="60" outlineLevel="1">
      <c r="A1675" s="48" t="s">
        <v>1525</v>
      </c>
      <c r="B1675" s="257" t="s">
        <v>648</v>
      </c>
      <c r="C1675" s="539"/>
      <c r="D1675" s="250" t="s">
        <v>649</v>
      </c>
      <c r="E1675" s="268"/>
      <c r="F1675" s="255"/>
      <c r="G1675" s="273"/>
      <c r="H1675" s="579">
        <f t="shared" si="77"/>
        <v>0</v>
      </c>
      <c r="I1675" s="2"/>
    </row>
    <row r="1676" spans="1:9" s="3" customFormat="1" outlineLevel="1">
      <c r="A1676" s="48" t="s">
        <v>1525</v>
      </c>
      <c r="B1676" s="257"/>
      <c r="C1676" s="539"/>
      <c r="D1676" s="253" t="s">
        <v>650</v>
      </c>
      <c r="E1676" s="266" t="s">
        <v>651</v>
      </c>
      <c r="F1676" s="274">
        <v>58</v>
      </c>
      <c r="G1676" s="275"/>
      <c r="H1676" s="579">
        <f t="shared" si="77"/>
        <v>0</v>
      </c>
      <c r="I1676" s="2"/>
    </row>
    <row r="1677" spans="1:9" s="3" customFormat="1" ht="48" outlineLevel="1">
      <c r="A1677" s="48" t="s">
        <v>1525</v>
      </c>
      <c r="B1677" s="257" t="s">
        <v>652</v>
      </c>
      <c r="C1677" s="539"/>
      <c r="D1677" s="250" t="s">
        <v>653</v>
      </c>
      <c r="E1677" s="266"/>
      <c r="F1677" s="274"/>
      <c r="G1677" s="275"/>
      <c r="H1677" s="579">
        <f t="shared" si="77"/>
        <v>0</v>
      </c>
      <c r="I1677" s="2"/>
    </row>
    <row r="1678" spans="1:9" s="3" customFormat="1" outlineLevel="1">
      <c r="A1678" s="48" t="s">
        <v>1525</v>
      </c>
      <c r="B1678" s="257"/>
      <c r="C1678" s="539"/>
      <c r="D1678" s="253" t="s">
        <v>619</v>
      </c>
      <c r="E1678" s="266" t="s">
        <v>651</v>
      </c>
      <c r="F1678" s="274">
        <v>58</v>
      </c>
      <c r="G1678" s="273"/>
      <c r="H1678" s="579">
        <f t="shared" si="77"/>
        <v>0</v>
      </c>
      <c r="I1678" s="2"/>
    </row>
    <row r="1679" spans="1:9" s="3" customFormat="1" outlineLevel="1">
      <c r="A1679" s="48" t="s">
        <v>1525</v>
      </c>
      <c r="B1679" s="245" t="s">
        <v>654</v>
      </c>
      <c r="C1679" s="539"/>
      <c r="D1679" s="277" t="s">
        <v>655</v>
      </c>
      <c r="E1679" s="271"/>
      <c r="F1679" s="278"/>
      <c r="G1679" s="251"/>
      <c r="H1679" s="579">
        <f t="shared" si="77"/>
        <v>0</v>
      </c>
      <c r="I1679" s="2"/>
    </row>
    <row r="1680" spans="1:9" s="3" customFormat="1" ht="48" outlineLevel="1">
      <c r="A1680" s="48" t="s">
        <v>1525</v>
      </c>
      <c r="B1680" s="245" t="s">
        <v>656</v>
      </c>
      <c r="C1680" s="539"/>
      <c r="D1680" s="264" t="s">
        <v>657</v>
      </c>
      <c r="E1680" s="279"/>
      <c r="F1680" s="280"/>
      <c r="G1680" s="279"/>
      <c r="H1680" s="579">
        <f t="shared" si="77"/>
        <v>0</v>
      </c>
      <c r="I1680" s="2"/>
    </row>
    <row r="1681" spans="1:9" s="3" customFormat="1" outlineLevel="1">
      <c r="A1681" s="48" t="s">
        <v>1525</v>
      </c>
      <c r="B1681" s="245"/>
      <c r="C1681" s="539"/>
      <c r="D1681" s="253" t="s">
        <v>619</v>
      </c>
      <c r="E1681" s="266" t="s">
        <v>40</v>
      </c>
      <c r="F1681" s="255">
        <f>SUM(F1715:F1719)</f>
        <v>83</v>
      </c>
      <c r="G1681" s="273"/>
      <c r="H1681" s="579">
        <f t="shared" si="77"/>
        <v>0</v>
      </c>
      <c r="I1681" s="2"/>
    </row>
    <row r="1682" spans="1:9" s="3" customFormat="1" ht="48" outlineLevel="1">
      <c r="A1682" s="48" t="s">
        <v>1525</v>
      </c>
      <c r="B1682" s="245" t="s">
        <v>658</v>
      </c>
      <c r="C1682" s="539"/>
      <c r="D1682" s="281" t="s">
        <v>659</v>
      </c>
      <c r="E1682" s="266"/>
      <c r="F1682" s="255"/>
      <c r="G1682" s="273"/>
      <c r="H1682" s="579">
        <f t="shared" si="77"/>
        <v>0</v>
      </c>
      <c r="I1682" s="2"/>
    </row>
    <row r="1683" spans="1:9" s="3" customFormat="1" outlineLevel="1">
      <c r="A1683" s="48" t="s">
        <v>1525</v>
      </c>
      <c r="B1683" s="245"/>
      <c r="C1683" s="539"/>
      <c r="D1683" s="253" t="s">
        <v>650</v>
      </c>
      <c r="E1683" s="266" t="s">
        <v>660</v>
      </c>
      <c r="F1683" s="255">
        <f>SUM(F1681*10)</f>
        <v>830</v>
      </c>
      <c r="G1683" s="273"/>
      <c r="H1683" s="579">
        <f t="shared" si="77"/>
        <v>0</v>
      </c>
      <c r="I1683" s="2"/>
    </row>
    <row r="1684" spans="1:9" s="3" customFormat="1" ht="48" outlineLevel="1">
      <c r="A1684" s="48" t="s">
        <v>1525</v>
      </c>
      <c r="B1684" s="245" t="s">
        <v>661</v>
      </c>
      <c r="C1684" s="539"/>
      <c r="D1684" s="281" t="s">
        <v>662</v>
      </c>
      <c r="E1684" s="266"/>
      <c r="F1684" s="255"/>
      <c r="G1684" s="273"/>
      <c r="H1684" s="579">
        <f t="shared" si="77"/>
        <v>0</v>
      </c>
      <c r="I1684" s="2"/>
    </row>
    <row r="1685" spans="1:9" s="3" customFormat="1" outlineLevel="1">
      <c r="A1685" s="48" t="s">
        <v>1525</v>
      </c>
      <c r="B1685" s="245"/>
      <c r="C1685" s="539"/>
      <c r="D1685" s="253" t="s">
        <v>650</v>
      </c>
      <c r="E1685" s="266" t="s">
        <v>22</v>
      </c>
      <c r="F1685" s="255">
        <f>SUM(F1681*0.002*10)</f>
        <v>1.6600000000000001</v>
      </c>
      <c r="G1685" s="273"/>
      <c r="H1685" s="579">
        <f t="shared" si="77"/>
        <v>0</v>
      </c>
      <c r="I1685" s="2"/>
    </row>
    <row r="1686" spans="1:9" s="3" customFormat="1" outlineLevel="1">
      <c r="A1686" s="48" t="s">
        <v>1525</v>
      </c>
      <c r="B1686" s="245" t="s">
        <v>663</v>
      </c>
      <c r="C1686" s="539"/>
      <c r="D1686" s="282" t="s">
        <v>664</v>
      </c>
      <c r="E1686" s="266"/>
      <c r="F1686" s="255"/>
      <c r="G1686" s="273"/>
      <c r="H1686" s="579">
        <f t="shared" si="77"/>
        <v>0</v>
      </c>
      <c r="I1686" s="2"/>
    </row>
    <row r="1687" spans="1:9" s="3" customFormat="1" outlineLevel="1">
      <c r="A1687" s="48" t="s">
        <v>1525</v>
      </c>
      <c r="B1687" s="245"/>
      <c r="C1687" s="539"/>
      <c r="D1687" s="253" t="s">
        <v>650</v>
      </c>
      <c r="E1687" s="266" t="s">
        <v>22</v>
      </c>
      <c r="F1687" s="255">
        <f>SUM(F1681*0.05)</f>
        <v>4.1500000000000004</v>
      </c>
      <c r="G1687" s="273"/>
      <c r="H1687" s="579">
        <f t="shared" si="77"/>
        <v>0</v>
      </c>
      <c r="I1687" s="2"/>
    </row>
    <row r="1688" spans="1:9" s="3" customFormat="1" ht="48" outlineLevel="1">
      <c r="A1688" s="48" t="s">
        <v>1525</v>
      </c>
      <c r="B1688" s="245" t="s">
        <v>665</v>
      </c>
      <c r="C1688" s="539"/>
      <c r="D1688" s="283" t="s">
        <v>666</v>
      </c>
      <c r="E1688" s="279"/>
      <c r="F1688" s="280"/>
      <c r="G1688" s="279"/>
      <c r="H1688" s="579">
        <f t="shared" si="77"/>
        <v>0</v>
      </c>
      <c r="I1688" s="2"/>
    </row>
    <row r="1689" spans="1:9" s="3" customFormat="1" outlineLevel="1">
      <c r="A1689" s="48" t="s">
        <v>1525</v>
      </c>
      <c r="B1689" s="245"/>
      <c r="C1689" s="539"/>
      <c r="D1689" s="253" t="s">
        <v>619</v>
      </c>
      <c r="E1689" s="266" t="s">
        <v>40</v>
      </c>
      <c r="F1689" s="255">
        <f>SUM(F1721:F1733)</f>
        <v>126</v>
      </c>
      <c r="G1689" s="273"/>
      <c r="H1689" s="579">
        <f t="shared" si="77"/>
        <v>0</v>
      </c>
      <c r="I1689" s="2"/>
    </row>
    <row r="1690" spans="1:9" s="3" customFormat="1" ht="48" outlineLevel="1">
      <c r="A1690" s="48" t="s">
        <v>1525</v>
      </c>
      <c r="B1690" s="245" t="s">
        <v>667</v>
      </c>
      <c r="C1690" s="539"/>
      <c r="D1690" s="281" t="s">
        <v>659</v>
      </c>
      <c r="E1690" s="266"/>
      <c r="F1690" s="255"/>
      <c r="G1690" s="273"/>
      <c r="H1690" s="579">
        <f t="shared" si="77"/>
        <v>0</v>
      </c>
      <c r="I1690" s="2"/>
    </row>
    <row r="1691" spans="1:9" s="3" customFormat="1" outlineLevel="1">
      <c r="A1691" s="48" t="s">
        <v>1525</v>
      </c>
      <c r="B1691" s="245"/>
      <c r="C1691" s="539"/>
      <c r="D1691" s="253" t="s">
        <v>650</v>
      </c>
      <c r="E1691" s="266" t="s">
        <v>660</v>
      </c>
      <c r="F1691" s="255">
        <f>SUM(F1689*10)</f>
        <v>1260</v>
      </c>
      <c r="G1691" s="273"/>
      <c r="H1691" s="579">
        <f t="shared" si="77"/>
        <v>0</v>
      </c>
      <c r="I1691" s="2"/>
    </row>
    <row r="1692" spans="1:9" s="3" customFormat="1" ht="48" outlineLevel="1">
      <c r="A1692" s="48" t="s">
        <v>1525</v>
      </c>
      <c r="B1692" s="245" t="s">
        <v>668</v>
      </c>
      <c r="C1692" s="539"/>
      <c r="D1692" s="281" t="s">
        <v>669</v>
      </c>
      <c r="E1692" s="266"/>
      <c r="F1692" s="255"/>
      <c r="G1692" s="273"/>
      <c r="H1692" s="579">
        <f t="shared" si="77"/>
        <v>0</v>
      </c>
      <c r="I1692" s="2"/>
    </row>
    <row r="1693" spans="1:9" s="3" customFormat="1" outlineLevel="1">
      <c r="A1693" s="48" t="s">
        <v>1525</v>
      </c>
      <c r="B1693" s="245"/>
      <c r="C1693" s="539"/>
      <c r="D1693" s="253" t="s">
        <v>650</v>
      </c>
      <c r="E1693" s="266" t="s">
        <v>22</v>
      </c>
      <c r="F1693" s="255">
        <f>SUM(F1689*0.002*9)</f>
        <v>2.2679999999999998</v>
      </c>
      <c r="G1693" s="273"/>
      <c r="H1693" s="579">
        <f t="shared" si="77"/>
        <v>0</v>
      </c>
      <c r="I1693" s="2"/>
    </row>
    <row r="1694" spans="1:9" s="3" customFormat="1" outlineLevel="1">
      <c r="A1694" s="48" t="s">
        <v>1525</v>
      </c>
      <c r="B1694" s="245" t="s">
        <v>670</v>
      </c>
      <c r="C1694" s="539"/>
      <c r="D1694" s="282" t="s">
        <v>664</v>
      </c>
      <c r="E1694" s="266"/>
      <c r="F1694" s="255"/>
      <c r="G1694" s="273"/>
      <c r="H1694" s="579">
        <f t="shared" si="77"/>
        <v>0</v>
      </c>
      <c r="I1694" s="2"/>
    </row>
    <row r="1695" spans="1:9" s="3" customFormat="1" outlineLevel="1">
      <c r="A1695" s="48" t="s">
        <v>1525</v>
      </c>
      <c r="B1695" s="245"/>
      <c r="C1695" s="539"/>
      <c r="D1695" s="253" t="s">
        <v>650</v>
      </c>
      <c r="E1695" s="266" t="s">
        <v>22</v>
      </c>
      <c r="F1695" s="255">
        <f>SUM(F1689*0.05)</f>
        <v>6.3000000000000007</v>
      </c>
      <c r="G1695" s="273"/>
      <c r="H1695" s="579">
        <f t="shared" si="77"/>
        <v>0</v>
      </c>
      <c r="I1695" s="2"/>
    </row>
    <row r="1696" spans="1:9" s="3" customFormat="1" ht="48" outlineLevel="1">
      <c r="A1696" s="48" t="s">
        <v>1525</v>
      </c>
      <c r="B1696" s="245" t="s">
        <v>671</v>
      </c>
      <c r="C1696" s="539"/>
      <c r="D1696" s="283" t="s">
        <v>672</v>
      </c>
      <c r="E1696" s="266"/>
      <c r="F1696" s="255"/>
      <c r="G1696" s="273"/>
      <c r="H1696" s="579">
        <f t="shared" si="77"/>
        <v>0</v>
      </c>
      <c r="I1696" s="2"/>
    </row>
    <row r="1697" spans="1:9" s="3" customFormat="1" outlineLevel="1">
      <c r="A1697" s="48" t="s">
        <v>1525</v>
      </c>
      <c r="B1697" s="245"/>
      <c r="C1697" s="539"/>
      <c r="D1697" s="253" t="s">
        <v>619</v>
      </c>
      <c r="E1697" s="266" t="s">
        <v>40</v>
      </c>
      <c r="F1697" s="255">
        <f>SUM(F1736:F1743)</f>
        <v>160</v>
      </c>
      <c r="G1697" s="273"/>
      <c r="H1697" s="579">
        <f t="shared" si="77"/>
        <v>0</v>
      </c>
      <c r="I1697" s="2"/>
    </row>
    <row r="1698" spans="1:9" s="3" customFormat="1" ht="48" outlineLevel="1">
      <c r="A1698" s="48" t="s">
        <v>1525</v>
      </c>
      <c r="B1698" s="245" t="s">
        <v>673</v>
      </c>
      <c r="C1698" s="539"/>
      <c r="D1698" s="281" t="s">
        <v>674</v>
      </c>
      <c r="E1698" s="266"/>
      <c r="F1698" s="255"/>
      <c r="G1698" s="273"/>
      <c r="H1698" s="579">
        <f t="shared" si="77"/>
        <v>0</v>
      </c>
      <c r="I1698" s="2"/>
    </row>
    <row r="1699" spans="1:9" s="3" customFormat="1" outlineLevel="1">
      <c r="A1699" s="48" t="s">
        <v>1525</v>
      </c>
      <c r="B1699" s="245"/>
      <c r="C1699" s="539"/>
      <c r="D1699" s="253" t="s">
        <v>650</v>
      </c>
      <c r="E1699" s="266" t="s">
        <v>660</v>
      </c>
      <c r="F1699" s="255">
        <f>SUM(F1697*5)</f>
        <v>800</v>
      </c>
      <c r="G1699" s="273"/>
      <c r="H1699" s="579">
        <f t="shared" si="77"/>
        <v>0</v>
      </c>
      <c r="I1699" s="2"/>
    </row>
    <row r="1700" spans="1:9" s="3" customFormat="1" ht="48" outlineLevel="1">
      <c r="A1700" s="48" t="s">
        <v>1525</v>
      </c>
      <c r="B1700" s="245" t="s">
        <v>675</v>
      </c>
      <c r="C1700" s="539"/>
      <c r="D1700" s="281" t="s">
        <v>669</v>
      </c>
      <c r="E1700" s="266"/>
      <c r="F1700" s="255"/>
      <c r="G1700" s="273"/>
      <c r="H1700" s="579">
        <f t="shared" si="77"/>
        <v>0</v>
      </c>
      <c r="I1700" s="2"/>
    </row>
    <row r="1701" spans="1:9" s="3" customFormat="1" outlineLevel="1">
      <c r="A1701" s="48" t="s">
        <v>1525</v>
      </c>
      <c r="B1701" s="245"/>
      <c r="C1701" s="539"/>
      <c r="D1701" s="253" t="s">
        <v>650</v>
      </c>
      <c r="E1701" s="266" t="s">
        <v>22</v>
      </c>
      <c r="F1701" s="255">
        <f>SUM(F1697*0.002*3)</f>
        <v>0.96</v>
      </c>
      <c r="G1701" s="273"/>
      <c r="H1701" s="579">
        <f t="shared" si="77"/>
        <v>0</v>
      </c>
      <c r="I1701" s="2"/>
    </row>
    <row r="1702" spans="1:9" s="3" customFormat="1" outlineLevel="1">
      <c r="A1702" s="48" t="s">
        <v>1525</v>
      </c>
      <c r="B1702" s="245" t="s">
        <v>676</v>
      </c>
      <c r="C1702" s="539"/>
      <c r="D1702" s="282" t="s">
        <v>677</v>
      </c>
      <c r="E1702" s="266"/>
      <c r="F1702" s="255"/>
      <c r="G1702" s="273"/>
      <c r="H1702" s="579">
        <f t="shared" si="77"/>
        <v>0</v>
      </c>
      <c r="I1702" s="2"/>
    </row>
    <row r="1703" spans="1:9" s="3" customFormat="1" outlineLevel="1">
      <c r="A1703" s="48" t="s">
        <v>1525</v>
      </c>
      <c r="B1703" s="245"/>
      <c r="C1703" s="539"/>
      <c r="D1703" s="253" t="s">
        <v>650</v>
      </c>
      <c r="E1703" s="266" t="s">
        <v>22</v>
      </c>
      <c r="F1703" s="255">
        <f>SUM(F1697*0.02)</f>
        <v>3.2</v>
      </c>
      <c r="G1703" s="273"/>
      <c r="H1703" s="579">
        <f t="shared" si="77"/>
        <v>0</v>
      </c>
      <c r="I1703" s="2"/>
    </row>
    <row r="1704" spans="1:9" s="3" customFormat="1" ht="36" outlineLevel="1">
      <c r="A1704" s="48" t="s">
        <v>1525</v>
      </c>
      <c r="B1704" s="245" t="s">
        <v>678</v>
      </c>
      <c r="C1704" s="539"/>
      <c r="D1704" s="284" t="s">
        <v>679</v>
      </c>
      <c r="E1704" s="266"/>
      <c r="F1704" s="255"/>
      <c r="G1704" s="273"/>
      <c r="H1704" s="579">
        <f t="shared" ref="H1704:H1767" si="78">$F1704*G1704</f>
        <v>0</v>
      </c>
      <c r="I1704" s="2"/>
    </row>
    <row r="1705" spans="1:9" s="3" customFormat="1" outlineLevel="1">
      <c r="A1705" s="48" t="s">
        <v>1525</v>
      </c>
      <c r="B1705" s="245"/>
      <c r="C1705" s="539"/>
      <c r="D1705" s="253" t="s">
        <v>619</v>
      </c>
      <c r="E1705" s="266" t="s">
        <v>40</v>
      </c>
      <c r="F1705" s="255">
        <f>SUM(F1745:F1750)</f>
        <v>111</v>
      </c>
      <c r="G1705" s="273"/>
      <c r="H1705" s="579">
        <f t="shared" si="78"/>
        <v>0</v>
      </c>
      <c r="I1705" s="2"/>
    </row>
    <row r="1706" spans="1:9" s="3" customFormat="1" ht="48" outlineLevel="1">
      <c r="A1706" s="48" t="s">
        <v>1525</v>
      </c>
      <c r="B1706" s="245" t="s">
        <v>680</v>
      </c>
      <c r="C1706" s="539"/>
      <c r="D1706" s="281" t="s">
        <v>681</v>
      </c>
      <c r="E1706" s="266"/>
      <c r="F1706" s="255"/>
      <c r="G1706" s="273"/>
      <c r="H1706" s="579">
        <f t="shared" si="78"/>
        <v>0</v>
      </c>
      <c r="I1706" s="2"/>
    </row>
    <row r="1707" spans="1:9" s="3" customFormat="1" outlineLevel="1">
      <c r="A1707" s="48" t="s">
        <v>1525</v>
      </c>
      <c r="B1707" s="245"/>
      <c r="C1707" s="539"/>
      <c r="D1707" s="253" t="s">
        <v>650</v>
      </c>
      <c r="E1707" s="266" t="s">
        <v>660</v>
      </c>
      <c r="F1707" s="255">
        <f>SUM(F1705*2)</f>
        <v>222</v>
      </c>
      <c r="G1707" s="273"/>
      <c r="H1707" s="579">
        <f t="shared" si="78"/>
        <v>0</v>
      </c>
      <c r="I1707" s="2"/>
    </row>
    <row r="1708" spans="1:9" s="3" customFormat="1" ht="48" outlineLevel="1">
      <c r="A1708" s="48" t="s">
        <v>1525</v>
      </c>
      <c r="B1708" s="245" t="s">
        <v>682</v>
      </c>
      <c r="C1708" s="539"/>
      <c r="D1708" s="281" t="s">
        <v>669</v>
      </c>
      <c r="E1708" s="266"/>
      <c r="F1708" s="255"/>
      <c r="G1708" s="273"/>
      <c r="H1708" s="579">
        <f t="shared" si="78"/>
        <v>0</v>
      </c>
      <c r="I1708" s="2"/>
    </row>
    <row r="1709" spans="1:9" s="3" customFormat="1" outlineLevel="1">
      <c r="A1709" s="48" t="s">
        <v>1525</v>
      </c>
      <c r="B1709" s="285"/>
      <c r="C1709" s="542"/>
      <c r="D1709" s="253" t="s">
        <v>650</v>
      </c>
      <c r="E1709" s="266" t="s">
        <v>22</v>
      </c>
      <c r="F1709" s="255">
        <f>SUM(F1705*0.002*3)</f>
        <v>0.66600000000000004</v>
      </c>
      <c r="G1709" s="273"/>
      <c r="H1709" s="579">
        <f t="shared" si="78"/>
        <v>0</v>
      </c>
      <c r="I1709" s="2"/>
    </row>
    <row r="1710" spans="1:9" s="3" customFormat="1" outlineLevel="1">
      <c r="A1710" s="48" t="s">
        <v>1525</v>
      </c>
      <c r="B1710" s="245" t="s">
        <v>683</v>
      </c>
      <c r="C1710" s="539"/>
      <c r="D1710" s="282" t="s">
        <v>684</v>
      </c>
      <c r="E1710" s="266"/>
      <c r="F1710" s="255"/>
      <c r="G1710" s="273"/>
      <c r="H1710" s="579">
        <f t="shared" si="78"/>
        <v>0</v>
      </c>
      <c r="I1710" s="2"/>
    </row>
    <row r="1711" spans="1:9" s="3" customFormat="1" outlineLevel="1">
      <c r="A1711" s="48" t="s">
        <v>1525</v>
      </c>
      <c r="B1711" s="245"/>
      <c r="C1711" s="539"/>
      <c r="D1711" s="253" t="s">
        <v>650</v>
      </c>
      <c r="E1711" s="266" t="s">
        <v>22</v>
      </c>
      <c r="F1711" s="255">
        <f>SUM(F1705*0.01)</f>
        <v>1.1100000000000001</v>
      </c>
      <c r="G1711" s="273"/>
      <c r="H1711" s="579">
        <f t="shared" si="78"/>
        <v>0</v>
      </c>
      <c r="I1711" s="2"/>
    </row>
    <row r="1712" spans="1:9" s="3" customFormat="1" outlineLevel="1">
      <c r="A1712" s="48" t="s">
        <v>1525</v>
      </c>
      <c r="B1712" s="245" t="s">
        <v>685</v>
      </c>
      <c r="C1712" s="539"/>
      <c r="D1712" s="277" t="s">
        <v>686</v>
      </c>
      <c r="E1712" s="271"/>
      <c r="F1712" s="286"/>
      <c r="G1712" s="251"/>
      <c r="H1712" s="579">
        <f t="shared" si="78"/>
        <v>0</v>
      </c>
      <c r="I1712" s="2"/>
    </row>
    <row r="1713" spans="1:9" s="3" customFormat="1" outlineLevel="1">
      <c r="A1713" s="48" t="s">
        <v>1525</v>
      </c>
      <c r="B1713" s="245"/>
      <c r="C1713" s="539"/>
      <c r="D1713" s="287"/>
      <c r="E1713" s="288"/>
      <c r="F1713" s="289"/>
      <c r="G1713" s="290"/>
      <c r="H1713" s="579">
        <f t="shared" si="78"/>
        <v>0</v>
      </c>
      <c r="I1713" s="2"/>
    </row>
    <row r="1714" spans="1:9" s="3" customFormat="1" outlineLevel="1">
      <c r="A1714" s="48" t="s">
        <v>1525</v>
      </c>
      <c r="B1714" s="245"/>
      <c r="C1714" s="539"/>
      <c r="D1714" s="291" t="s">
        <v>687</v>
      </c>
      <c r="E1714" s="266"/>
      <c r="F1714" s="247"/>
      <c r="G1714" s="273"/>
      <c r="H1714" s="579">
        <f t="shared" si="78"/>
        <v>0</v>
      </c>
      <c r="I1714" s="2"/>
    </row>
    <row r="1715" spans="1:9" s="3" customFormat="1" outlineLevel="1">
      <c r="A1715" s="48" t="s">
        <v>1525</v>
      </c>
      <c r="B1715" s="245" t="s">
        <v>688</v>
      </c>
      <c r="C1715" s="539"/>
      <c r="D1715" s="267" t="s">
        <v>689</v>
      </c>
      <c r="E1715" s="266"/>
      <c r="F1715" s="245"/>
      <c r="G1715" s="245"/>
      <c r="H1715" s="579">
        <f t="shared" si="78"/>
        <v>0</v>
      </c>
      <c r="I1715" s="2"/>
    </row>
    <row r="1716" spans="1:9" s="3" customFormat="1" outlineLevel="1">
      <c r="A1716" s="48" t="s">
        <v>1525</v>
      </c>
      <c r="B1716" s="245"/>
      <c r="C1716" s="539"/>
      <c r="D1716" s="253" t="s">
        <v>650</v>
      </c>
      <c r="E1716" s="266" t="s">
        <v>40</v>
      </c>
      <c r="F1716" s="247">
        <v>63</v>
      </c>
      <c r="G1716" s="273"/>
      <c r="H1716" s="579">
        <f t="shared" si="78"/>
        <v>0</v>
      </c>
      <c r="I1716" s="2"/>
    </row>
    <row r="1717" spans="1:9" s="3" customFormat="1" outlineLevel="1">
      <c r="A1717" s="48" t="s">
        <v>1525</v>
      </c>
      <c r="B1717" s="245" t="s">
        <v>690</v>
      </c>
      <c r="C1717" s="539"/>
      <c r="D1717" s="292" t="s">
        <v>691</v>
      </c>
      <c r="E1717" s="266"/>
      <c r="F1717" s="245"/>
      <c r="G1717" s="245"/>
      <c r="H1717" s="579">
        <f t="shared" si="78"/>
        <v>0</v>
      </c>
      <c r="I1717" s="2"/>
    </row>
    <row r="1718" spans="1:9" s="3" customFormat="1" outlineLevel="1">
      <c r="A1718" s="48" t="s">
        <v>1525</v>
      </c>
      <c r="B1718" s="245"/>
      <c r="C1718" s="539"/>
      <c r="D1718" s="253" t="s">
        <v>650</v>
      </c>
      <c r="E1718" s="266" t="s">
        <v>40</v>
      </c>
      <c r="F1718" s="247">
        <v>20</v>
      </c>
      <c r="G1718" s="273"/>
      <c r="H1718" s="579">
        <f t="shared" si="78"/>
        <v>0</v>
      </c>
      <c r="I1718" s="2"/>
    </row>
    <row r="1719" spans="1:9" s="3" customFormat="1" outlineLevel="1">
      <c r="A1719" s="48" t="s">
        <v>1525</v>
      </c>
      <c r="B1719" s="245"/>
      <c r="C1719" s="539"/>
      <c r="D1719" s="291" t="s">
        <v>692</v>
      </c>
      <c r="E1719" s="266"/>
      <c r="F1719" s="247"/>
      <c r="G1719" s="273"/>
      <c r="H1719" s="579">
        <f t="shared" si="78"/>
        <v>0</v>
      </c>
      <c r="I1719" s="2"/>
    </row>
    <row r="1720" spans="1:9" s="3" customFormat="1" outlineLevel="1">
      <c r="A1720" s="48" t="s">
        <v>1525</v>
      </c>
      <c r="B1720" s="245"/>
      <c r="C1720" s="539"/>
      <c r="D1720" s="293"/>
      <c r="E1720" s="266"/>
      <c r="F1720" s="245"/>
      <c r="G1720" s="245"/>
      <c r="H1720" s="579">
        <f t="shared" si="78"/>
        <v>0</v>
      </c>
      <c r="I1720" s="2"/>
    </row>
    <row r="1721" spans="1:9" s="3" customFormat="1" outlineLevel="1">
      <c r="A1721" s="48" t="s">
        <v>1525</v>
      </c>
      <c r="B1721" s="245" t="s">
        <v>693</v>
      </c>
      <c r="C1721" s="539"/>
      <c r="D1721" s="293" t="s">
        <v>694</v>
      </c>
      <c r="E1721" s="266"/>
      <c r="F1721" s="294"/>
      <c r="G1721" s="273"/>
      <c r="H1721" s="579">
        <f t="shared" si="78"/>
        <v>0</v>
      </c>
      <c r="I1721" s="2"/>
    </row>
    <row r="1722" spans="1:9" s="3" customFormat="1" outlineLevel="1">
      <c r="A1722" s="48" t="s">
        <v>1525</v>
      </c>
      <c r="B1722" s="245"/>
      <c r="C1722" s="539"/>
      <c r="D1722" s="253" t="s">
        <v>650</v>
      </c>
      <c r="E1722" s="266" t="s">
        <v>40</v>
      </c>
      <c r="F1722" s="294">
        <v>25</v>
      </c>
      <c r="G1722" s="273"/>
      <c r="H1722" s="579">
        <f t="shared" si="78"/>
        <v>0</v>
      </c>
      <c r="I1722" s="2"/>
    </row>
    <row r="1723" spans="1:9" s="3" customFormat="1" outlineLevel="1">
      <c r="A1723" s="48" t="s">
        <v>1525</v>
      </c>
      <c r="B1723" s="245" t="s">
        <v>695</v>
      </c>
      <c r="C1723" s="539"/>
      <c r="D1723" s="267" t="s">
        <v>696</v>
      </c>
      <c r="E1723" s="266"/>
      <c r="F1723" s="294"/>
      <c r="G1723" s="273"/>
      <c r="H1723" s="579">
        <f t="shared" si="78"/>
        <v>0</v>
      </c>
      <c r="I1723" s="2"/>
    </row>
    <row r="1724" spans="1:9" s="3" customFormat="1" outlineLevel="1">
      <c r="A1724" s="48" t="s">
        <v>1525</v>
      </c>
      <c r="B1724" s="245"/>
      <c r="C1724" s="539"/>
      <c r="D1724" s="253" t="s">
        <v>650</v>
      </c>
      <c r="E1724" s="266" t="s">
        <v>40</v>
      </c>
      <c r="F1724" s="294">
        <v>5</v>
      </c>
      <c r="G1724" s="273"/>
      <c r="H1724" s="579">
        <f t="shared" si="78"/>
        <v>0</v>
      </c>
      <c r="I1724" s="2"/>
    </row>
    <row r="1725" spans="1:9" s="3" customFormat="1" outlineLevel="1">
      <c r="A1725" s="48" t="s">
        <v>1525</v>
      </c>
      <c r="B1725" s="245" t="s">
        <v>697</v>
      </c>
      <c r="C1725" s="539"/>
      <c r="D1725" s="267" t="s">
        <v>698</v>
      </c>
      <c r="E1725" s="266"/>
      <c r="F1725" s="294"/>
      <c r="G1725" s="273"/>
      <c r="H1725" s="579">
        <f t="shared" si="78"/>
        <v>0</v>
      </c>
      <c r="I1725" s="2"/>
    </row>
    <row r="1726" spans="1:9" s="3" customFormat="1" outlineLevel="1">
      <c r="A1726" s="48" t="s">
        <v>1525</v>
      </c>
      <c r="B1726" s="295"/>
      <c r="C1726" s="543"/>
      <c r="D1726" s="253" t="s">
        <v>650</v>
      </c>
      <c r="E1726" s="266" t="s">
        <v>40</v>
      </c>
      <c r="F1726" s="294">
        <v>3</v>
      </c>
      <c r="G1726" s="273"/>
      <c r="H1726" s="579">
        <f t="shared" si="78"/>
        <v>0</v>
      </c>
      <c r="I1726" s="2"/>
    </row>
    <row r="1727" spans="1:9" s="3" customFormat="1" outlineLevel="1">
      <c r="A1727" s="48" t="s">
        <v>1525</v>
      </c>
      <c r="B1727" s="245" t="s">
        <v>699</v>
      </c>
      <c r="C1727" s="539"/>
      <c r="D1727" s="293" t="s">
        <v>700</v>
      </c>
      <c r="E1727" s="266"/>
      <c r="F1727" s="296"/>
      <c r="G1727" s="251"/>
      <c r="H1727" s="579">
        <f t="shared" si="78"/>
        <v>0</v>
      </c>
      <c r="I1727" s="2"/>
    </row>
    <row r="1728" spans="1:9" s="3" customFormat="1" outlineLevel="1">
      <c r="A1728" s="48" t="s">
        <v>1525</v>
      </c>
      <c r="C1728" s="544"/>
      <c r="D1728" s="253" t="s">
        <v>650</v>
      </c>
      <c r="E1728" s="266" t="s">
        <v>40</v>
      </c>
      <c r="F1728" s="297">
        <v>8</v>
      </c>
      <c r="G1728" s="273"/>
      <c r="H1728" s="579">
        <f t="shared" si="78"/>
        <v>0</v>
      </c>
      <c r="I1728" s="2"/>
    </row>
    <row r="1729" spans="1:9" s="3" customFormat="1" outlineLevel="1">
      <c r="A1729" s="48" t="s">
        <v>1525</v>
      </c>
      <c r="B1729" s="245" t="s">
        <v>701</v>
      </c>
      <c r="C1729" s="539"/>
      <c r="D1729" s="292" t="s">
        <v>702</v>
      </c>
      <c r="E1729" s="266"/>
      <c r="F1729" s="296"/>
      <c r="G1729" s="251"/>
      <c r="H1729" s="579">
        <f t="shared" si="78"/>
        <v>0</v>
      </c>
      <c r="I1729" s="2"/>
    </row>
    <row r="1730" spans="1:9" s="3" customFormat="1" outlineLevel="1">
      <c r="A1730" s="48" t="s">
        <v>1525</v>
      </c>
      <c r="B1730" s="245"/>
      <c r="C1730" s="539"/>
      <c r="D1730" s="253" t="s">
        <v>650</v>
      </c>
      <c r="E1730" s="266" t="s">
        <v>40</v>
      </c>
      <c r="F1730" s="297">
        <v>60</v>
      </c>
      <c r="G1730" s="273"/>
      <c r="H1730" s="579">
        <f t="shared" si="78"/>
        <v>0</v>
      </c>
      <c r="I1730" s="2"/>
    </row>
    <row r="1731" spans="1:9" s="3" customFormat="1" outlineLevel="1">
      <c r="A1731" s="48" t="s">
        <v>1525</v>
      </c>
      <c r="B1731" s="245" t="s">
        <v>703</v>
      </c>
      <c r="C1731" s="539"/>
      <c r="D1731" s="292" t="s">
        <v>704</v>
      </c>
      <c r="E1731" s="266"/>
      <c r="F1731" s="296"/>
      <c r="G1731" s="251"/>
      <c r="H1731" s="579">
        <f t="shared" si="78"/>
        <v>0</v>
      </c>
      <c r="I1731" s="2"/>
    </row>
    <row r="1732" spans="1:9" s="3" customFormat="1" outlineLevel="1">
      <c r="A1732" s="48" t="s">
        <v>1525</v>
      </c>
      <c r="B1732" s="298"/>
      <c r="C1732" s="298"/>
      <c r="D1732" s="253" t="s">
        <v>650</v>
      </c>
      <c r="E1732" s="266" t="s">
        <v>40</v>
      </c>
      <c r="F1732" s="297">
        <v>25</v>
      </c>
      <c r="G1732" s="273"/>
      <c r="H1732" s="579">
        <f t="shared" si="78"/>
        <v>0</v>
      </c>
      <c r="I1732" s="2"/>
    </row>
    <row r="1733" spans="1:9" s="3" customFormat="1" outlineLevel="1">
      <c r="A1733" s="48" t="s">
        <v>1525</v>
      </c>
      <c r="B1733" s="295"/>
      <c r="C1733" s="543"/>
      <c r="D1733" s="291" t="s">
        <v>705</v>
      </c>
      <c r="E1733" s="266"/>
      <c r="F1733" s="247"/>
      <c r="G1733" s="273"/>
      <c r="H1733" s="579">
        <f t="shared" si="78"/>
        <v>0</v>
      </c>
      <c r="I1733" s="2"/>
    </row>
    <row r="1734" spans="1:9" s="3" customFormat="1" outlineLevel="1">
      <c r="A1734" s="48" t="s">
        <v>1525</v>
      </c>
      <c r="B1734" s="295"/>
      <c r="C1734" s="543"/>
      <c r="D1734" s="291"/>
      <c r="E1734" s="266"/>
      <c r="F1734" s="245"/>
      <c r="G1734" s="245"/>
      <c r="H1734" s="579">
        <f t="shared" si="78"/>
        <v>0</v>
      </c>
      <c r="I1734" s="2"/>
    </row>
    <row r="1735" spans="1:9" s="3" customFormat="1" outlineLevel="1">
      <c r="A1735" s="48" t="s">
        <v>1525</v>
      </c>
      <c r="B1735" s="245" t="s">
        <v>706</v>
      </c>
      <c r="C1735" s="539"/>
      <c r="D1735" s="299" t="s">
        <v>707</v>
      </c>
      <c r="E1735" s="266"/>
      <c r="F1735" s="297"/>
      <c r="G1735" s="273"/>
      <c r="H1735" s="579">
        <f t="shared" si="78"/>
        <v>0</v>
      </c>
      <c r="I1735" s="2"/>
    </row>
    <row r="1736" spans="1:9" s="3" customFormat="1" outlineLevel="1">
      <c r="A1736" s="48" t="s">
        <v>1525</v>
      </c>
      <c r="B1736" s="298"/>
      <c r="C1736" s="298"/>
      <c r="D1736" s="253" t="s">
        <v>650</v>
      </c>
      <c r="E1736" s="266" t="s">
        <v>40</v>
      </c>
      <c r="F1736" s="297">
        <v>3</v>
      </c>
      <c r="G1736" s="273"/>
      <c r="H1736" s="579">
        <f t="shared" si="78"/>
        <v>0</v>
      </c>
      <c r="I1736" s="2"/>
    </row>
    <row r="1737" spans="1:9" s="3" customFormat="1" outlineLevel="1">
      <c r="A1737" s="48" t="s">
        <v>1525</v>
      </c>
      <c r="B1737" s="245" t="s">
        <v>708</v>
      </c>
      <c r="C1737" s="539"/>
      <c r="D1737" s="293" t="s">
        <v>709</v>
      </c>
      <c r="E1737" s="266"/>
      <c r="F1737" s="294"/>
      <c r="G1737" s="273"/>
      <c r="H1737" s="579">
        <f t="shared" si="78"/>
        <v>0</v>
      </c>
      <c r="I1737" s="2"/>
    </row>
    <row r="1738" spans="1:9" s="3" customFormat="1" outlineLevel="1">
      <c r="A1738" s="48" t="s">
        <v>1525</v>
      </c>
      <c r="B1738" s="245"/>
      <c r="C1738" s="539"/>
      <c r="D1738" s="253" t="s">
        <v>650</v>
      </c>
      <c r="E1738" s="266" t="s">
        <v>40</v>
      </c>
      <c r="F1738" s="294">
        <v>42</v>
      </c>
      <c r="G1738" s="273"/>
      <c r="H1738" s="579">
        <f t="shared" si="78"/>
        <v>0</v>
      </c>
      <c r="I1738" s="2"/>
    </row>
    <row r="1739" spans="1:9" s="3" customFormat="1" outlineLevel="1">
      <c r="A1739" s="48" t="s">
        <v>1525</v>
      </c>
      <c r="B1739" s="245" t="s">
        <v>710</v>
      </c>
      <c r="C1739" s="539"/>
      <c r="D1739" s="292" t="s">
        <v>711</v>
      </c>
      <c r="E1739" s="266"/>
      <c r="F1739" s="245"/>
      <c r="G1739" s="245"/>
      <c r="H1739" s="579">
        <f t="shared" si="78"/>
        <v>0</v>
      </c>
      <c r="I1739" s="2"/>
    </row>
    <row r="1740" spans="1:9" s="3" customFormat="1" outlineLevel="1">
      <c r="A1740" s="48" t="s">
        <v>1525</v>
      </c>
      <c r="B1740" s="245"/>
      <c r="C1740" s="539"/>
      <c r="D1740" s="253" t="s">
        <v>650</v>
      </c>
      <c r="E1740" s="266" t="s">
        <v>40</v>
      </c>
      <c r="F1740" s="294">
        <v>35</v>
      </c>
      <c r="G1740" s="273"/>
      <c r="H1740" s="579">
        <f t="shared" si="78"/>
        <v>0</v>
      </c>
      <c r="I1740" s="2"/>
    </row>
    <row r="1741" spans="1:9" s="3" customFormat="1" outlineLevel="1">
      <c r="A1741" s="48" t="s">
        <v>1525</v>
      </c>
      <c r="B1741" s="245" t="s">
        <v>712</v>
      </c>
      <c r="C1741" s="539"/>
      <c r="D1741" s="293" t="s">
        <v>713</v>
      </c>
      <c r="E1741" s="266"/>
      <c r="F1741" s="245"/>
      <c r="G1741" s="245"/>
      <c r="H1741" s="579">
        <f t="shared" si="78"/>
        <v>0</v>
      </c>
      <c r="I1741" s="2"/>
    </row>
    <row r="1742" spans="1:9" s="3" customFormat="1" outlineLevel="1">
      <c r="A1742" s="48" t="s">
        <v>1525</v>
      </c>
      <c r="B1742" s="245"/>
      <c r="C1742" s="539"/>
      <c r="D1742" s="253" t="s">
        <v>650</v>
      </c>
      <c r="E1742" s="266" t="s">
        <v>40</v>
      </c>
      <c r="F1742" s="294">
        <v>80</v>
      </c>
      <c r="G1742" s="273"/>
      <c r="H1742" s="579">
        <f t="shared" si="78"/>
        <v>0</v>
      </c>
      <c r="I1742" s="2"/>
    </row>
    <row r="1743" spans="1:9" s="3" customFormat="1" outlineLevel="1">
      <c r="A1743" s="48" t="s">
        <v>1525</v>
      </c>
      <c r="B1743" s="245"/>
      <c r="C1743" s="539"/>
      <c r="D1743" s="291" t="s">
        <v>714</v>
      </c>
      <c r="E1743" s="266"/>
      <c r="F1743" s="294"/>
      <c r="G1743" s="273"/>
      <c r="H1743" s="579">
        <f t="shared" si="78"/>
        <v>0</v>
      </c>
      <c r="I1743" s="2"/>
    </row>
    <row r="1744" spans="1:9" s="3" customFormat="1" outlineLevel="1">
      <c r="A1744" s="48" t="s">
        <v>1525</v>
      </c>
      <c r="B1744" s="245"/>
      <c r="C1744" s="539"/>
      <c r="D1744" s="293"/>
      <c r="E1744" s="266"/>
      <c r="F1744" s="245"/>
      <c r="G1744" s="245"/>
      <c r="H1744" s="579">
        <f t="shared" si="78"/>
        <v>0</v>
      </c>
      <c r="I1744" s="2"/>
    </row>
    <row r="1745" spans="1:9" s="3" customFormat="1" outlineLevel="1">
      <c r="A1745" s="48" t="s">
        <v>1525</v>
      </c>
      <c r="B1745" s="245" t="s">
        <v>715</v>
      </c>
      <c r="C1745" s="539"/>
      <c r="D1745" s="293" t="s">
        <v>716</v>
      </c>
      <c r="E1745" s="266"/>
      <c r="F1745" s="294"/>
      <c r="G1745" s="273"/>
      <c r="H1745" s="579">
        <f t="shared" si="78"/>
        <v>0</v>
      </c>
      <c r="I1745" s="2"/>
    </row>
    <row r="1746" spans="1:9" s="3" customFormat="1" outlineLevel="1">
      <c r="A1746" s="48" t="s">
        <v>1525</v>
      </c>
      <c r="B1746" s="245"/>
      <c r="C1746" s="539"/>
      <c r="D1746" s="253" t="s">
        <v>650</v>
      </c>
      <c r="E1746" s="266" t="s">
        <v>40</v>
      </c>
      <c r="F1746" s="294">
        <v>20</v>
      </c>
      <c r="G1746" s="273"/>
      <c r="H1746" s="579">
        <f t="shared" si="78"/>
        <v>0</v>
      </c>
      <c r="I1746" s="2"/>
    </row>
    <row r="1747" spans="1:9" s="3" customFormat="1" outlineLevel="1">
      <c r="A1747" s="48" t="s">
        <v>1525</v>
      </c>
      <c r="B1747" s="245" t="s">
        <v>717</v>
      </c>
      <c r="C1747" s="539"/>
      <c r="D1747" s="292" t="s">
        <v>718</v>
      </c>
      <c r="E1747" s="266"/>
      <c r="F1747" s="245"/>
      <c r="G1747" s="245"/>
      <c r="H1747" s="579">
        <f t="shared" si="78"/>
        <v>0</v>
      </c>
      <c r="I1747" s="2"/>
    </row>
    <row r="1748" spans="1:9" s="3" customFormat="1" outlineLevel="1">
      <c r="A1748" s="48" t="s">
        <v>1525</v>
      </c>
      <c r="B1748" s="245"/>
      <c r="C1748" s="539"/>
      <c r="D1748" s="253" t="s">
        <v>650</v>
      </c>
      <c r="E1748" s="266" t="s">
        <v>40</v>
      </c>
      <c r="F1748" s="294">
        <v>31</v>
      </c>
      <c r="G1748" s="273"/>
      <c r="H1748" s="579">
        <f t="shared" si="78"/>
        <v>0</v>
      </c>
      <c r="I1748" s="2"/>
    </row>
    <row r="1749" spans="1:9" s="3" customFormat="1" outlineLevel="1">
      <c r="A1749" s="48" t="s">
        <v>1525</v>
      </c>
      <c r="B1749" s="245" t="s">
        <v>719</v>
      </c>
      <c r="C1749" s="539"/>
      <c r="D1749" s="300" t="s">
        <v>720</v>
      </c>
      <c r="E1749" s="266"/>
      <c r="F1749" s="294"/>
      <c r="G1749" s="273"/>
      <c r="H1749" s="579">
        <f t="shared" si="78"/>
        <v>0</v>
      </c>
      <c r="I1749" s="2"/>
    </row>
    <row r="1750" spans="1:9" s="3" customFormat="1" outlineLevel="1">
      <c r="A1750" s="48" t="s">
        <v>1525</v>
      </c>
      <c r="B1750" s="245"/>
      <c r="C1750" s="539"/>
      <c r="D1750" s="253" t="s">
        <v>650</v>
      </c>
      <c r="E1750" s="301" t="s">
        <v>40</v>
      </c>
      <c r="F1750" s="302">
        <v>60</v>
      </c>
      <c r="G1750" s="303"/>
      <c r="H1750" s="579">
        <f t="shared" si="78"/>
        <v>0</v>
      </c>
      <c r="I1750" s="2"/>
    </row>
    <row r="1751" spans="1:9" s="3" customFormat="1" outlineLevel="1">
      <c r="A1751" s="48" t="s">
        <v>1525</v>
      </c>
      <c r="B1751" s="245" t="s">
        <v>721</v>
      </c>
      <c r="C1751" s="539"/>
      <c r="D1751" s="304" t="s">
        <v>722</v>
      </c>
      <c r="E1751" s="301"/>
      <c r="F1751" s="302"/>
      <c r="G1751" s="303"/>
      <c r="H1751" s="579">
        <f t="shared" si="78"/>
        <v>0</v>
      </c>
      <c r="I1751" s="2"/>
    </row>
    <row r="1752" spans="1:9" s="3" customFormat="1" ht="60" outlineLevel="1">
      <c r="A1752" s="48" t="s">
        <v>1525</v>
      </c>
      <c r="B1752" s="257" t="s">
        <v>723</v>
      </c>
      <c r="C1752" s="539"/>
      <c r="D1752" s="305" t="s">
        <v>724</v>
      </c>
      <c r="E1752" s="279"/>
      <c r="F1752" s="279"/>
      <c r="G1752" s="279"/>
      <c r="H1752" s="579">
        <f t="shared" si="78"/>
        <v>0</v>
      </c>
      <c r="I1752" s="2"/>
    </row>
    <row r="1753" spans="1:9" s="3" customFormat="1" outlineLevel="1">
      <c r="A1753" s="48" t="s">
        <v>1525</v>
      </c>
      <c r="B1753" s="257"/>
      <c r="C1753" s="539"/>
      <c r="D1753" s="253" t="s">
        <v>619</v>
      </c>
      <c r="E1753" s="306" t="s">
        <v>725</v>
      </c>
      <c r="F1753" s="273">
        <v>22</v>
      </c>
      <c r="G1753" s="273"/>
      <c r="H1753" s="579">
        <f t="shared" si="78"/>
        <v>0</v>
      </c>
      <c r="I1753" s="2"/>
    </row>
    <row r="1754" spans="1:9" s="3" customFormat="1" outlineLevel="1">
      <c r="A1754" s="48" t="s">
        <v>1525</v>
      </c>
      <c r="B1754" s="257"/>
      <c r="C1754" s="539"/>
      <c r="D1754" s="253" t="s">
        <v>650</v>
      </c>
      <c r="E1754" s="306" t="s">
        <v>725</v>
      </c>
      <c r="F1754" s="273">
        <v>22</v>
      </c>
      <c r="G1754" s="273"/>
      <c r="H1754" s="579">
        <f t="shared" si="78"/>
        <v>0</v>
      </c>
      <c r="I1754" s="2"/>
    </row>
    <row r="1755" spans="1:9" s="3" customFormat="1" ht="60" outlineLevel="1">
      <c r="A1755" s="48" t="s">
        <v>1525</v>
      </c>
      <c r="B1755" s="257" t="s">
        <v>726</v>
      </c>
      <c r="C1755" s="539"/>
      <c r="D1755" s="307" t="s">
        <v>727</v>
      </c>
      <c r="E1755" s="306"/>
      <c r="F1755" s="273"/>
      <c r="G1755" s="273"/>
      <c r="H1755" s="579">
        <f t="shared" si="78"/>
        <v>0</v>
      </c>
      <c r="I1755" s="2"/>
    </row>
    <row r="1756" spans="1:9" s="3" customFormat="1" ht="24" outlineLevel="1">
      <c r="A1756" s="48" t="s">
        <v>1525</v>
      </c>
      <c r="B1756" s="257"/>
      <c r="C1756" s="539"/>
      <c r="D1756" s="307" t="s">
        <v>728</v>
      </c>
      <c r="H1756" s="579">
        <f t="shared" si="78"/>
        <v>0</v>
      </c>
      <c r="I1756" s="2"/>
    </row>
    <row r="1757" spans="1:9" s="3" customFormat="1" outlineLevel="1">
      <c r="A1757" s="48" t="s">
        <v>1525</v>
      </c>
      <c r="B1757" s="257"/>
      <c r="C1757" s="539"/>
      <c r="D1757" s="253" t="s">
        <v>619</v>
      </c>
      <c r="E1757" s="306" t="s">
        <v>729</v>
      </c>
      <c r="F1757" s="308">
        <v>6</v>
      </c>
      <c r="G1757" s="309"/>
      <c r="H1757" s="579">
        <f t="shared" si="78"/>
        <v>0</v>
      </c>
      <c r="I1757" s="2"/>
    </row>
    <row r="1758" spans="1:9" s="3" customFormat="1" outlineLevel="1">
      <c r="A1758" s="48" t="s">
        <v>1525</v>
      </c>
      <c r="B1758" s="257"/>
      <c r="C1758" s="539"/>
      <c r="D1758" s="253" t="s">
        <v>650</v>
      </c>
      <c r="E1758" s="306" t="s">
        <v>729</v>
      </c>
      <c r="F1758" s="308">
        <v>6</v>
      </c>
      <c r="G1758" s="309"/>
      <c r="H1758" s="579">
        <f t="shared" si="78"/>
        <v>0</v>
      </c>
      <c r="I1758" s="2"/>
    </row>
    <row r="1759" spans="1:9" s="3" customFormat="1" ht="60" outlineLevel="1">
      <c r="A1759" s="48" t="s">
        <v>1525</v>
      </c>
      <c r="B1759" s="257" t="s">
        <v>730</v>
      </c>
      <c r="C1759" s="539"/>
      <c r="D1759" s="310" t="s">
        <v>731</v>
      </c>
      <c r="E1759" s="311"/>
      <c r="F1759" s="312"/>
      <c r="G1759" s="313"/>
      <c r="H1759" s="579">
        <f t="shared" si="78"/>
        <v>0</v>
      </c>
      <c r="I1759" s="2"/>
    </row>
    <row r="1760" spans="1:9" s="3" customFormat="1" outlineLevel="1">
      <c r="A1760" s="48" t="s">
        <v>1525</v>
      </c>
      <c r="B1760" s="257"/>
      <c r="C1760" s="539"/>
      <c r="D1760" s="253" t="s">
        <v>619</v>
      </c>
      <c r="E1760" s="268" t="s">
        <v>732</v>
      </c>
      <c r="F1760" s="270">
        <v>140</v>
      </c>
      <c r="G1760" s="273"/>
      <c r="H1760" s="579">
        <f t="shared" si="78"/>
        <v>0</v>
      </c>
      <c r="I1760" s="2"/>
    </row>
    <row r="1761" spans="1:9" s="3" customFormat="1" outlineLevel="1">
      <c r="A1761" s="48" t="s">
        <v>1525</v>
      </c>
      <c r="B1761" s="257"/>
      <c r="C1761" s="539"/>
      <c r="D1761" s="253" t="s">
        <v>650</v>
      </c>
      <c r="E1761" s="268" t="s">
        <v>732</v>
      </c>
      <c r="F1761" s="270">
        <v>140</v>
      </c>
      <c r="G1761" s="273"/>
      <c r="H1761" s="579">
        <f t="shared" si="78"/>
        <v>0</v>
      </c>
      <c r="I1761" s="2"/>
    </row>
    <row r="1762" spans="1:9" s="3" customFormat="1" outlineLevel="1">
      <c r="A1762" s="48" t="s">
        <v>1525</v>
      </c>
      <c r="B1762" s="257" t="s">
        <v>733</v>
      </c>
      <c r="C1762" s="557" t="s">
        <v>2505</v>
      </c>
      <c r="D1762" s="304" t="s">
        <v>734</v>
      </c>
      <c r="E1762" s="306"/>
      <c r="F1762" s="314"/>
      <c r="G1762" s="309"/>
      <c r="H1762" s="579">
        <f t="shared" si="78"/>
        <v>0</v>
      </c>
      <c r="I1762" s="2"/>
    </row>
    <row r="1763" spans="1:9" s="3" customFormat="1" ht="60" outlineLevel="1">
      <c r="A1763" s="48" t="s">
        <v>1525</v>
      </c>
      <c r="B1763" s="257"/>
      <c r="C1763" s="557" t="s">
        <v>2505</v>
      </c>
      <c r="D1763" s="315" t="s">
        <v>735</v>
      </c>
      <c r="E1763" s="306"/>
      <c r="F1763" s="314"/>
      <c r="G1763" s="309"/>
      <c r="H1763" s="579">
        <f t="shared" si="78"/>
        <v>0</v>
      </c>
      <c r="I1763" s="2"/>
    </row>
    <row r="1764" spans="1:9" s="3" customFormat="1" ht="36" outlineLevel="1">
      <c r="A1764" s="48" t="s">
        <v>1525</v>
      </c>
      <c r="B1764" s="257"/>
      <c r="C1764" s="557" t="s">
        <v>2505</v>
      </c>
      <c r="D1764" s="315" t="s">
        <v>736</v>
      </c>
      <c r="E1764" s="306"/>
      <c r="F1764" s="314"/>
      <c r="G1764" s="309"/>
      <c r="H1764" s="579">
        <f t="shared" si="78"/>
        <v>0</v>
      </c>
      <c r="I1764" s="2"/>
    </row>
    <row r="1765" spans="1:9" s="3" customFormat="1" outlineLevel="1">
      <c r="A1765" s="48" t="s">
        <v>1525</v>
      </c>
      <c r="B1765" s="257" t="s">
        <v>737</v>
      </c>
      <c r="C1765" s="557" t="s">
        <v>2505</v>
      </c>
      <c r="D1765" s="287" t="s">
        <v>738</v>
      </c>
      <c r="E1765" s="316"/>
      <c r="F1765" s="316"/>
      <c r="G1765" s="317"/>
      <c r="H1765" s="579">
        <f t="shared" si="78"/>
        <v>0</v>
      </c>
      <c r="I1765" s="2"/>
    </row>
    <row r="1766" spans="1:9" s="3" customFormat="1" ht="24" outlineLevel="1">
      <c r="A1766" s="48" t="s">
        <v>1525</v>
      </c>
      <c r="B1766" s="257"/>
      <c r="C1766" s="557" t="s">
        <v>2505</v>
      </c>
      <c r="D1766" s="315" t="s">
        <v>739</v>
      </c>
      <c r="E1766" s="318" t="s">
        <v>40</v>
      </c>
      <c r="F1766" s="319">
        <v>1</v>
      </c>
      <c r="G1766" s="320"/>
      <c r="H1766" s="579">
        <f t="shared" si="78"/>
        <v>0</v>
      </c>
      <c r="I1766" s="2"/>
    </row>
    <row r="1767" spans="1:9" s="3" customFormat="1" outlineLevel="1">
      <c r="A1767" s="48" t="s">
        <v>1525</v>
      </c>
      <c r="B1767" s="257"/>
      <c r="C1767" s="557" t="s">
        <v>2505</v>
      </c>
      <c r="D1767" s="253" t="s">
        <v>650</v>
      </c>
      <c r="E1767" s="318"/>
      <c r="F1767" s="319"/>
      <c r="G1767" s="320"/>
      <c r="H1767" s="579">
        <f t="shared" si="78"/>
        <v>0</v>
      </c>
      <c r="I1767" s="2"/>
    </row>
    <row r="1768" spans="1:9" s="3" customFormat="1" ht="36" outlineLevel="1">
      <c r="A1768" s="48" t="s">
        <v>1525</v>
      </c>
      <c r="B1768" s="257"/>
      <c r="C1768" s="539"/>
      <c r="D1768" s="315" t="s">
        <v>740</v>
      </c>
      <c r="E1768" s="318" t="s">
        <v>40</v>
      </c>
      <c r="F1768" s="319">
        <v>1</v>
      </c>
      <c r="G1768" s="320"/>
      <c r="H1768" s="579">
        <f t="shared" ref="H1768:H1831" si="79">$F1768*G1768</f>
        <v>0</v>
      </c>
      <c r="I1768" s="2"/>
    </row>
    <row r="1769" spans="1:9" s="3" customFormat="1" outlineLevel="1">
      <c r="A1769" s="48" t="s">
        <v>1525</v>
      </c>
      <c r="B1769" s="257"/>
      <c r="C1769" s="539"/>
      <c r="D1769" s="253" t="s">
        <v>619</v>
      </c>
      <c r="E1769" s="318"/>
      <c r="F1769" s="319"/>
      <c r="G1769" s="320"/>
      <c r="H1769" s="579">
        <f t="shared" si="79"/>
        <v>0</v>
      </c>
      <c r="I1769" s="2"/>
    </row>
    <row r="1770" spans="1:9" s="3" customFormat="1" ht="24" outlineLevel="1">
      <c r="A1770" s="48" t="s">
        <v>1525</v>
      </c>
      <c r="B1770" s="257"/>
      <c r="C1770" s="539"/>
      <c r="D1770" s="315" t="s">
        <v>741</v>
      </c>
      <c r="E1770" s="318" t="s">
        <v>40</v>
      </c>
      <c r="F1770" s="319">
        <v>16</v>
      </c>
      <c r="G1770" s="320"/>
      <c r="H1770" s="579">
        <f t="shared" si="79"/>
        <v>0</v>
      </c>
      <c r="I1770" s="2"/>
    </row>
    <row r="1771" spans="1:9" s="3" customFormat="1" outlineLevel="1">
      <c r="A1771" s="48" t="s">
        <v>1525</v>
      </c>
      <c r="B1771" s="257"/>
      <c r="C1771" s="539"/>
      <c r="D1771" s="253" t="s">
        <v>619</v>
      </c>
      <c r="E1771" s="318"/>
      <c r="F1771" s="319"/>
      <c r="G1771" s="320"/>
      <c r="H1771" s="579">
        <f t="shared" si="79"/>
        <v>0</v>
      </c>
      <c r="I1771" s="2"/>
    </row>
    <row r="1772" spans="1:9" s="3" customFormat="1" outlineLevel="1">
      <c r="A1772" s="48" t="s">
        <v>1525</v>
      </c>
      <c r="B1772" s="257"/>
      <c r="C1772" s="539"/>
      <c r="D1772" s="321"/>
      <c r="E1772" s="306"/>
      <c r="F1772" s="314"/>
      <c r="G1772" s="309"/>
      <c r="H1772" s="579">
        <f t="shared" si="79"/>
        <v>0</v>
      </c>
      <c r="I1772" s="2"/>
    </row>
    <row r="1773" spans="1:9" s="3" customFormat="1" outlineLevel="1">
      <c r="A1773" s="48" t="s">
        <v>1525</v>
      </c>
      <c r="B1773" s="249" t="s">
        <v>742</v>
      </c>
      <c r="C1773" s="557" t="s">
        <v>2505</v>
      </c>
      <c r="D1773" s="322" t="s">
        <v>743</v>
      </c>
      <c r="E1773" s="290"/>
      <c r="F1773" s="290"/>
      <c r="G1773" s="323"/>
      <c r="H1773" s="579">
        <f t="shared" si="79"/>
        <v>0</v>
      </c>
      <c r="I1773" s="2"/>
    </row>
    <row r="1774" spans="1:9" s="3" customFormat="1" ht="24" outlineLevel="1">
      <c r="A1774" s="48" t="s">
        <v>1525</v>
      </c>
      <c r="B1774" s="249"/>
      <c r="C1774" s="557" t="s">
        <v>2505</v>
      </c>
      <c r="D1774" s="315" t="s">
        <v>739</v>
      </c>
      <c r="E1774" s="318" t="s">
        <v>40</v>
      </c>
      <c r="F1774" s="319">
        <v>1</v>
      </c>
      <c r="G1774" s="320"/>
      <c r="H1774" s="579">
        <f t="shared" si="79"/>
        <v>0</v>
      </c>
      <c r="I1774" s="2"/>
    </row>
    <row r="1775" spans="1:9" s="3" customFormat="1" outlineLevel="1">
      <c r="A1775" s="48" t="s">
        <v>1525</v>
      </c>
      <c r="B1775" s="249"/>
      <c r="C1775" s="557" t="s">
        <v>2505</v>
      </c>
      <c r="D1775" s="253" t="s">
        <v>650</v>
      </c>
      <c r="E1775" s="318"/>
      <c r="F1775" s="319"/>
      <c r="G1775" s="320"/>
      <c r="H1775" s="579">
        <f t="shared" si="79"/>
        <v>0</v>
      </c>
      <c r="I1775" s="2"/>
    </row>
    <row r="1776" spans="1:9" s="3" customFormat="1" ht="36" outlineLevel="1">
      <c r="A1776" s="48" t="s">
        <v>1525</v>
      </c>
      <c r="B1776" s="249"/>
      <c r="C1776" s="540"/>
      <c r="D1776" s="315" t="s">
        <v>740</v>
      </c>
      <c r="E1776" s="318" t="s">
        <v>40</v>
      </c>
      <c r="F1776" s="319">
        <v>1</v>
      </c>
      <c r="G1776" s="320"/>
      <c r="H1776" s="579">
        <f t="shared" si="79"/>
        <v>0</v>
      </c>
      <c r="I1776" s="2"/>
    </row>
    <row r="1777" spans="1:9" s="3" customFormat="1" outlineLevel="1">
      <c r="A1777" s="48" t="s">
        <v>1525</v>
      </c>
      <c r="B1777" s="249"/>
      <c r="C1777" s="540"/>
      <c r="D1777" s="253" t="s">
        <v>619</v>
      </c>
      <c r="E1777" s="318"/>
      <c r="F1777" s="319"/>
      <c r="G1777" s="320"/>
      <c r="H1777" s="579">
        <f t="shared" si="79"/>
        <v>0</v>
      </c>
      <c r="I1777" s="2"/>
    </row>
    <row r="1778" spans="1:9" s="3" customFormat="1" ht="24" outlineLevel="1">
      <c r="A1778" s="48" t="s">
        <v>1525</v>
      </c>
      <c r="B1778" s="257"/>
      <c r="C1778" s="539"/>
      <c r="D1778" s="315" t="s">
        <v>741</v>
      </c>
      <c r="E1778" s="318" t="s">
        <v>40</v>
      </c>
      <c r="F1778" s="319">
        <v>1</v>
      </c>
      <c r="G1778" s="320"/>
      <c r="H1778" s="579">
        <f t="shared" si="79"/>
        <v>0</v>
      </c>
      <c r="I1778" s="2"/>
    </row>
    <row r="1779" spans="1:9" s="3" customFormat="1" outlineLevel="1">
      <c r="A1779" s="48" t="s">
        <v>1525</v>
      </c>
      <c r="B1779" s="257"/>
      <c r="C1779" s="539"/>
      <c r="D1779" s="253" t="s">
        <v>619</v>
      </c>
      <c r="E1779" s="318"/>
      <c r="F1779" s="319"/>
      <c r="G1779" s="320"/>
      <c r="H1779" s="579">
        <f t="shared" si="79"/>
        <v>0</v>
      </c>
      <c r="I1779" s="2"/>
    </row>
    <row r="1780" spans="1:9" s="3" customFormat="1" outlineLevel="1">
      <c r="A1780" s="48" t="s">
        <v>1525</v>
      </c>
      <c r="B1780" s="249" t="s">
        <v>744</v>
      </c>
      <c r="C1780" s="557" t="s">
        <v>2505</v>
      </c>
      <c r="D1780" s="322" t="s">
        <v>745</v>
      </c>
      <c r="E1780" s="290"/>
      <c r="F1780" s="290"/>
      <c r="G1780" s="323"/>
      <c r="H1780" s="579">
        <f t="shared" si="79"/>
        <v>0</v>
      </c>
      <c r="I1780" s="2"/>
    </row>
    <row r="1781" spans="1:9" s="3" customFormat="1" ht="24" outlineLevel="1">
      <c r="A1781" s="48" t="s">
        <v>1525</v>
      </c>
      <c r="B1781" s="249"/>
      <c r="C1781" s="557" t="s">
        <v>2505</v>
      </c>
      <c r="D1781" s="315" t="s">
        <v>739</v>
      </c>
      <c r="E1781" s="318" t="s">
        <v>40</v>
      </c>
      <c r="F1781" s="319">
        <v>1</v>
      </c>
      <c r="G1781" s="320"/>
      <c r="H1781" s="579">
        <f t="shared" si="79"/>
        <v>0</v>
      </c>
      <c r="I1781" s="2"/>
    </row>
    <row r="1782" spans="1:9" s="3" customFormat="1" outlineLevel="1">
      <c r="A1782" s="48" t="s">
        <v>1525</v>
      </c>
      <c r="B1782" s="249"/>
      <c r="C1782" s="557" t="s">
        <v>2505</v>
      </c>
      <c r="D1782" s="253" t="s">
        <v>650</v>
      </c>
      <c r="E1782" s="318"/>
      <c r="F1782" s="319"/>
      <c r="G1782" s="320"/>
      <c r="H1782" s="579">
        <f t="shared" si="79"/>
        <v>0</v>
      </c>
      <c r="I1782" s="2"/>
    </row>
    <row r="1783" spans="1:9" s="3" customFormat="1" ht="36" outlineLevel="1">
      <c r="A1783" s="48" t="s">
        <v>1525</v>
      </c>
      <c r="B1783" s="249"/>
      <c r="C1783" s="540"/>
      <c r="D1783" s="315" t="s">
        <v>740</v>
      </c>
      <c r="E1783" s="318" t="s">
        <v>40</v>
      </c>
      <c r="F1783" s="319">
        <v>1</v>
      </c>
      <c r="G1783" s="320"/>
      <c r="H1783" s="579">
        <f t="shared" si="79"/>
        <v>0</v>
      </c>
      <c r="I1783" s="2"/>
    </row>
    <row r="1784" spans="1:9" s="3" customFormat="1" outlineLevel="1">
      <c r="A1784" s="48" t="s">
        <v>1525</v>
      </c>
      <c r="B1784" s="249"/>
      <c r="C1784" s="540"/>
      <c r="D1784" s="253" t="s">
        <v>619</v>
      </c>
      <c r="E1784" s="318"/>
      <c r="F1784" s="319"/>
      <c r="G1784" s="320"/>
      <c r="H1784" s="579">
        <f t="shared" si="79"/>
        <v>0</v>
      </c>
      <c r="I1784" s="2"/>
    </row>
    <row r="1785" spans="1:9" s="3" customFormat="1" outlineLevel="1">
      <c r="A1785" s="48" t="s">
        <v>1525</v>
      </c>
      <c r="B1785" s="257"/>
      <c r="C1785" s="539"/>
      <c r="D1785" s="315" t="s">
        <v>746</v>
      </c>
      <c r="E1785" s="318" t="s">
        <v>40</v>
      </c>
      <c r="F1785" s="319">
        <v>4</v>
      </c>
      <c r="G1785" s="320"/>
      <c r="H1785" s="579">
        <f t="shared" si="79"/>
        <v>0</v>
      </c>
      <c r="I1785" s="2"/>
    </row>
    <row r="1786" spans="1:9" s="3" customFormat="1" outlineLevel="1">
      <c r="A1786" s="48" t="s">
        <v>1525</v>
      </c>
      <c r="B1786" s="257"/>
      <c r="C1786" s="539"/>
      <c r="D1786" s="253" t="s">
        <v>619</v>
      </c>
      <c r="E1786" s="318"/>
      <c r="F1786" s="319"/>
      <c r="G1786" s="320"/>
      <c r="H1786" s="579">
        <f t="shared" si="79"/>
        <v>0</v>
      </c>
      <c r="I1786" s="2"/>
    </row>
    <row r="1787" spans="1:9" s="3" customFormat="1" outlineLevel="1">
      <c r="A1787" s="48" t="s">
        <v>1525</v>
      </c>
      <c r="B1787" s="257"/>
      <c r="C1787" s="539"/>
      <c r="D1787" s="324"/>
      <c r="E1787" s="325"/>
      <c r="F1787" s="326"/>
      <c r="G1787" s="327"/>
      <c r="H1787" s="579">
        <f t="shared" si="79"/>
        <v>0</v>
      </c>
      <c r="I1787" s="2"/>
    </row>
    <row r="1788" spans="1:9" s="3" customFormat="1" outlineLevel="1">
      <c r="A1788" s="48" t="s">
        <v>1525</v>
      </c>
      <c r="B1788" s="257" t="s">
        <v>747</v>
      </c>
      <c r="C1788" s="388" t="s">
        <v>2486</v>
      </c>
      <c r="D1788" s="328" t="s">
        <v>748</v>
      </c>
      <c r="E1788" s="318"/>
      <c r="F1788" s="319"/>
      <c r="G1788" s="320"/>
      <c r="H1788" s="579">
        <f t="shared" si="79"/>
        <v>0</v>
      </c>
      <c r="I1788" s="2"/>
    </row>
    <row r="1789" spans="1:9" s="3" customFormat="1" ht="24" outlineLevel="1">
      <c r="A1789" s="48" t="s">
        <v>1525</v>
      </c>
      <c r="B1789" s="257"/>
      <c r="C1789" s="388" t="s">
        <v>2486</v>
      </c>
      <c r="D1789" s="315" t="s">
        <v>749</v>
      </c>
      <c r="E1789" s="318"/>
      <c r="F1789" s="319"/>
      <c r="G1789" s="320"/>
      <c r="H1789" s="579">
        <f t="shared" si="79"/>
        <v>0</v>
      </c>
      <c r="I1789" s="2"/>
    </row>
    <row r="1790" spans="1:9" s="3" customFormat="1" ht="36" outlineLevel="1">
      <c r="A1790" s="48" t="s">
        <v>1525</v>
      </c>
      <c r="B1790" s="257"/>
      <c r="C1790" s="388" t="s">
        <v>2486</v>
      </c>
      <c r="D1790" s="315" t="s">
        <v>736</v>
      </c>
      <c r="E1790" s="318"/>
      <c r="F1790" s="319"/>
      <c r="G1790" s="320"/>
      <c r="H1790" s="579">
        <f t="shared" si="79"/>
        <v>0</v>
      </c>
      <c r="I1790" s="2"/>
    </row>
    <row r="1791" spans="1:9" s="3" customFormat="1" ht="24" outlineLevel="1">
      <c r="A1791" s="48" t="s">
        <v>1525</v>
      </c>
      <c r="B1791" s="257"/>
      <c r="C1791" s="388" t="s">
        <v>2486</v>
      </c>
      <c r="D1791" s="315" t="s">
        <v>739</v>
      </c>
      <c r="E1791" s="318"/>
      <c r="F1791" s="319"/>
      <c r="G1791" s="320"/>
      <c r="H1791" s="579">
        <f t="shared" si="79"/>
        <v>0</v>
      </c>
      <c r="I1791" s="2"/>
    </row>
    <row r="1792" spans="1:9" s="3" customFormat="1" outlineLevel="1">
      <c r="A1792" s="48" t="s">
        <v>1525</v>
      </c>
      <c r="B1792" s="257"/>
      <c r="C1792" s="388" t="s">
        <v>2486</v>
      </c>
      <c r="D1792" s="253" t="s">
        <v>650</v>
      </c>
      <c r="E1792" s="318" t="s">
        <v>40</v>
      </c>
      <c r="F1792" s="319">
        <v>1</v>
      </c>
      <c r="G1792" s="320"/>
      <c r="H1792" s="579">
        <f t="shared" si="79"/>
        <v>0</v>
      </c>
      <c r="I1792" s="2"/>
    </row>
    <row r="1793" spans="1:9" s="3" customFormat="1" ht="36" outlineLevel="1">
      <c r="A1793" s="48" t="s">
        <v>1525</v>
      </c>
      <c r="B1793" s="257"/>
      <c r="C1793" s="539"/>
      <c r="D1793" s="315" t="s">
        <v>750</v>
      </c>
      <c r="E1793" s="318"/>
      <c r="F1793" s="319"/>
      <c r="G1793" s="320"/>
      <c r="H1793" s="579">
        <f t="shared" si="79"/>
        <v>0</v>
      </c>
      <c r="I1793" s="2"/>
    </row>
    <row r="1794" spans="1:9" s="3" customFormat="1" outlineLevel="1">
      <c r="A1794" s="48" t="s">
        <v>1525</v>
      </c>
      <c r="B1794" s="257"/>
      <c r="C1794" s="539"/>
      <c r="D1794" s="253" t="s">
        <v>619</v>
      </c>
      <c r="E1794" s="318" t="s">
        <v>40</v>
      </c>
      <c r="F1794" s="319">
        <v>1</v>
      </c>
      <c r="G1794" s="320"/>
      <c r="H1794" s="579">
        <f t="shared" si="79"/>
        <v>0</v>
      </c>
      <c r="I1794" s="2"/>
    </row>
    <row r="1795" spans="1:9" s="3" customFormat="1" ht="24" outlineLevel="1">
      <c r="A1795" s="48" t="s">
        <v>1525</v>
      </c>
      <c r="B1795" s="257"/>
      <c r="C1795" s="539"/>
      <c r="D1795" s="315" t="s">
        <v>741</v>
      </c>
      <c r="E1795" s="318"/>
      <c r="F1795" s="319"/>
      <c r="G1795" s="320"/>
      <c r="H1795" s="579">
        <f t="shared" si="79"/>
        <v>0</v>
      </c>
      <c r="I1795" s="2"/>
    </row>
    <row r="1796" spans="1:9" s="3" customFormat="1" outlineLevel="1">
      <c r="A1796" s="48" t="s">
        <v>1525</v>
      </c>
      <c r="B1796" s="257"/>
      <c r="C1796" s="539"/>
      <c r="D1796" s="253" t="s">
        <v>619</v>
      </c>
      <c r="E1796" s="318" t="s">
        <v>40</v>
      </c>
      <c r="F1796" s="319">
        <v>2</v>
      </c>
      <c r="G1796" s="320"/>
      <c r="H1796" s="579">
        <f t="shared" si="79"/>
        <v>0</v>
      </c>
      <c r="I1796" s="2"/>
    </row>
    <row r="1797" spans="1:9" s="3" customFormat="1" ht="24" outlineLevel="1">
      <c r="A1797" s="48" t="s">
        <v>1525</v>
      </c>
      <c r="B1797" s="257" t="s">
        <v>751</v>
      </c>
      <c r="C1797" s="557" t="s">
        <v>2505</v>
      </c>
      <c r="D1797" s="328" t="s">
        <v>752</v>
      </c>
      <c r="E1797" s="318"/>
      <c r="F1797" s="319"/>
      <c r="G1797" s="320"/>
      <c r="H1797" s="579">
        <f t="shared" si="79"/>
        <v>0</v>
      </c>
      <c r="I1797" s="2"/>
    </row>
    <row r="1798" spans="1:9" s="3" customFormat="1" ht="48" outlineLevel="1">
      <c r="A1798" s="48" t="s">
        <v>1525</v>
      </c>
      <c r="B1798" s="257"/>
      <c r="C1798" s="557" t="s">
        <v>2505</v>
      </c>
      <c r="D1798" s="315" t="s">
        <v>753</v>
      </c>
      <c r="E1798" s="318"/>
      <c r="F1798" s="319"/>
      <c r="G1798" s="320"/>
      <c r="H1798" s="579">
        <f t="shared" si="79"/>
        <v>0</v>
      </c>
      <c r="I1798" s="2"/>
    </row>
    <row r="1799" spans="1:9" s="3" customFormat="1" ht="36" outlineLevel="1">
      <c r="A1799" s="48" t="s">
        <v>1525</v>
      </c>
      <c r="B1799" s="257"/>
      <c r="C1799" s="557" t="s">
        <v>2505</v>
      </c>
      <c r="D1799" s="315" t="s">
        <v>736</v>
      </c>
      <c r="E1799" s="318"/>
      <c r="F1799" s="319"/>
      <c r="G1799" s="320"/>
      <c r="H1799" s="579">
        <f t="shared" si="79"/>
        <v>0</v>
      </c>
      <c r="I1799" s="2"/>
    </row>
    <row r="1800" spans="1:9" s="3" customFormat="1" outlineLevel="1">
      <c r="A1800" s="48" t="s">
        <v>1525</v>
      </c>
      <c r="B1800" s="257"/>
      <c r="C1800" s="557"/>
      <c r="D1800" s="315"/>
      <c r="E1800" s="318" t="s">
        <v>754</v>
      </c>
      <c r="F1800" s="319">
        <v>50</v>
      </c>
      <c r="G1800" s="320"/>
      <c r="H1800" s="579">
        <f t="shared" si="79"/>
        <v>0</v>
      </c>
      <c r="I1800" s="2"/>
    </row>
    <row r="1801" spans="1:9" s="3" customFormat="1" outlineLevel="1">
      <c r="A1801" s="48" t="s">
        <v>1525</v>
      </c>
      <c r="B1801" s="245" t="s">
        <v>755</v>
      </c>
      <c r="C1801" s="557" t="s">
        <v>2506</v>
      </c>
      <c r="D1801" s="304" t="s">
        <v>756</v>
      </c>
      <c r="E1801" s="251"/>
      <c r="F1801" s="329"/>
      <c r="G1801" s="266"/>
      <c r="H1801" s="579">
        <f t="shared" si="79"/>
        <v>0</v>
      </c>
      <c r="I1801" s="2"/>
    </row>
    <row r="1802" spans="1:9" s="3" customFormat="1" ht="60" outlineLevel="1">
      <c r="A1802" s="48" t="s">
        <v>1525</v>
      </c>
      <c r="B1802" s="245"/>
      <c r="C1802" s="557" t="s">
        <v>2506</v>
      </c>
      <c r="D1802" s="315" t="s">
        <v>757</v>
      </c>
      <c r="E1802" s="318"/>
      <c r="F1802" s="330"/>
      <c r="G1802" s="320"/>
      <c r="H1802" s="579">
        <f t="shared" si="79"/>
        <v>0</v>
      </c>
      <c r="I1802" s="2"/>
    </row>
    <row r="1803" spans="1:9" s="3" customFormat="1" ht="36" outlineLevel="1">
      <c r="A1803" s="48" t="s">
        <v>1525</v>
      </c>
      <c r="B1803" s="245"/>
      <c r="C1803" s="557" t="s">
        <v>2506</v>
      </c>
      <c r="D1803" s="315" t="s">
        <v>736</v>
      </c>
      <c r="E1803" s="318"/>
      <c r="F1803" s="330"/>
      <c r="G1803" s="320"/>
      <c r="H1803" s="579">
        <f t="shared" si="79"/>
        <v>0</v>
      </c>
      <c r="I1803" s="2"/>
    </row>
    <row r="1804" spans="1:9" s="3" customFormat="1" ht="24" outlineLevel="1">
      <c r="A1804" s="48" t="s">
        <v>1525</v>
      </c>
      <c r="B1804" s="245"/>
      <c r="C1804" s="557" t="s">
        <v>2506</v>
      </c>
      <c r="D1804" s="331" t="s">
        <v>758</v>
      </c>
      <c r="E1804" s="251"/>
      <c r="F1804" s="332"/>
      <c r="G1804" s="266"/>
      <c r="H1804" s="579">
        <f t="shared" si="79"/>
        <v>0</v>
      </c>
      <c r="I1804" s="2"/>
    </row>
    <row r="1805" spans="1:9" s="3" customFormat="1" ht="24" outlineLevel="1">
      <c r="A1805" s="48" t="s">
        <v>1525</v>
      </c>
      <c r="B1805" s="245"/>
      <c r="C1805" s="557" t="s">
        <v>2506</v>
      </c>
      <c r="D1805" s="315" t="s">
        <v>739</v>
      </c>
      <c r="E1805" s="318"/>
      <c r="F1805" s="330"/>
      <c r="G1805" s="320"/>
      <c r="H1805" s="579">
        <f t="shared" si="79"/>
        <v>0</v>
      </c>
      <c r="I1805" s="2"/>
    </row>
    <row r="1806" spans="1:9" s="3" customFormat="1" outlineLevel="1">
      <c r="A1806" s="48" t="s">
        <v>1525</v>
      </c>
      <c r="B1806" s="245"/>
      <c r="C1806" s="557" t="s">
        <v>2506</v>
      </c>
      <c r="D1806" s="253" t="s">
        <v>650</v>
      </c>
      <c r="E1806" s="318" t="s">
        <v>40</v>
      </c>
      <c r="F1806" s="330">
        <v>2</v>
      </c>
      <c r="G1806" s="320"/>
      <c r="H1806" s="579">
        <f t="shared" si="79"/>
        <v>0</v>
      </c>
      <c r="I1806" s="2"/>
    </row>
    <row r="1807" spans="1:9" s="3" customFormat="1" ht="36" outlineLevel="1">
      <c r="A1807" s="48" t="s">
        <v>1525</v>
      </c>
      <c r="B1807" s="245"/>
      <c r="C1807" s="539"/>
      <c r="D1807" s="315" t="s">
        <v>740</v>
      </c>
      <c r="E1807" s="318"/>
      <c r="F1807" s="330"/>
      <c r="G1807" s="320"/>
      <c r="H1807" s="579">
        <f t="shared" si="79"/>
        <v>0</v>
      </c>
      <c r="I1807" s="2"/>
    </row>
    <row r="1808" spans="1:9" s="3" customFormat="1" outlineLevel="1">
      <c r="A1808" s="48" t="s">
        <v>1525</v>
      </c>
      <c r="B1808" s="245"/>
      <c r="C1808" s="539"/>
      <c r="D1808" s="253" t="s">
        <v>619</v>
      </c>
      <c r="E1808" s="318" t="s">
        <v>40</v>
      </c>
      <c r="F1808" s="330">
        <v>2</v>
      </c>
      <c r="G1808" s="320"/>
      <c r="H1808" s="579">
        <f t="shared" si="79"/>
        <v>0</v>
      </c>
      <c r="I1808" s="2"/>
    </row>
    <row r="1809" spans="1:9" s="3" customFormat="1" ht="24.75" outlineLevel="1">
      <c r="A1809" s="48" t="s">
        <v>1525</v>
      </c>
      <c r="B1809" s="245"/>
      <c r="C1809" s="539"/>
      <c r="D1809" s="333" t="s">
        <v>759</v>
      </c>
      <c r="E1809" s="266"/>
      <c r="F1809" s="332"/>
      <c r="G1809" s="273"/>
      <c r="H1809" s="579">
        <f t="shared" si="79"/>
        <v>0</v>
      </c>
      <c r="I1809" s="2"/>
    </row>
    <row r="1810" spans="1:9" s="3" customFormat="1" outlineLevel="1">
      <c r="A1810" s="48" t="s">
        <v>1525</v>
      </c>
      <c r="B1810" s="245"/>
      <c r="C1810" s="539"/>
      <c r="D1810" s="253" t="s">
        <v>619</v>
      </c>
      <c r="E1810" s="266" t="s">
        <v>40</v>
      </c>
      <c r="F1810" s="332">
        <v>2</v>
      </c>
      <c r="G1810" s="273"/>
      <c r="H1810" s="579">
        <f t="shared" si="79"/>
        <v>0</v>
      </c>
      <c r="I1810" s="2"/>
    </row>
    <row r="1811" spans="1:9" s="3" customFormat="1" outlineLevel="1">
      <c r="A1811" s="48" t="s">
        <v>1525</v>
      </c>
      <c r="B1811" s="245"/>
      <c r="C1811" s="539"/>
      <c r="D1811" s="300"/>
      <c r="E1811" s="301"/>
      <c r="F1811" s="302"/>
      <c r="G1811" s="303"/>
      <c r="H1811" s="579">
        <f t="shared" si="79"/>
        <v>0</v>
      </c>
      <c r="I1811" s="2"/>
    </row>
    <row r="1812" spans="1:9" s="3" customFormat="1" outlineLevel="1">
      <c r="A1812" s="48" t="s">
        <v>1525</v>
      </c>
      <c r="B1812" s="245" t="s">
        <v>760</v>
      </c>
      <c r="C1812" s="539"/>
      <c r="D1812" s="304" t="s">
        <v>761</v>
      </c>
      <c r="E1812" s="251"/>
      <c r="F1812" s="332"/>
      <c r="G1812" s="251"/>
      <c r="H1812" s="579">
        <f t="shared" si="79"/>
        <v>0</v>
      </c>
      <c r="I1812" s="2"/>
    </row>
    <row r="1813" spans="1:9" s="3" customFormat="1" outlineLevel="1">
      <c r="A1813" s="48" t="s">
        <v>1525</v>
      </c>
      <c r="B1813" s="245"/>
      <c r="C1813" s="539"/>
      <c r="D1813" s="334" t="s">
        <v>762</v>
      </c>
      <c r="E1813" s="290"/>
      <c r="F1813" s="335"/>
      <c r="G1813" s="290"/>
      <c r="H1813" s="579">
        <f t="shared" si="79"/>
        <v>0</v>
      </c>
      <c r="I1813" s="2"/>
    </row>
    <row r="1814" spans="1:9" s="3" customFormat="1" ht="36.75" outlineLevel="1">
      <c r="A1814" s="48" t="s">
        <v>1525</v>
      </c>
      <c r="B1814" s="245" t="s">
        <v>763</v>
      </c>
      <c r="C1814" s="539"/>
      <c r="D1814" s="336" t="s">
        <v>764</v>
      </c>
      <c r="E1814" s="259"/>
      <c r="F1814" s="337"/>
      <c r="G1814" s="338"/>
      <c r="H1814" s="579">
        <f t="shared" si="79"/>
        <v>0</v>
      </c>
      <c r="I1814" s="2"/>
    </row>
    <row r="1815" spans="1:9" s="3" customFormat="1" outlineLevel="1">
      <c r="A1815" s="48" t="s">
        <v>1525</v>
      </c>
      <c r="B1815" s="245"/>
      <c r="C1815" s="539"/>
      <c r="D1815" s="253" t="s">
        <v>650</v>
      </c>
      <c r="E1815" s="259" t="s">
        <v>754</v>
      </c>
      <c r="F1815" s="337">
        <v>15</v>
      </c>
      <c r="G1815" s="338"/>
      <c r="H1815" s="579">
        <f t="shared" si="79"/>
        <v>0</v>
      </c>
      <c r="I1815" s="2"/>
    </row>
    <row r="1816" spans="1:9" s="3" customFormat="1" outlineLevel="1">
      <c r="A1816" s="48" t="s">
        <v>1525</v>
      </c>
      <c r="B1816" s="245"/>
      <c r="C1816" s="539"/>
      <c r="D1816" s="253" t="s">
        <v>619</v>
      </c>
      <c r="E1816" s="259" t="s">
        <v>754</v>
      </c>
      <c r="F1816" s="337">
        <v>15</v>
      </c>
      <c r="G1816" s="338"/>
      <c r="H1816" s="579">
        <f t="shared" si="79"/>
        <v>0</v>
      </c>
      <c r="I1816" s="2"/>
    </row>
    <row r="1817" spans="1:9" s="3" customFormat="1" ht="48.75" outlineLevel="1">
      <c r="A1817" s="48" t="s">
        <v>1525</v>
      </c>
      <c r="B1817" s="245" t="s">
        <v>765</v>
      </c>
      <c r="C1817" s="539"/>
      <c r="D1817" s="336" t="s">
        <v>766</v>
      </c>
      <c r="E1817" s="339"/>
      <c r="F1817" s="340"/>
      <c r="G1817" s="341"/>
      <c r="H1817" s="579">
        <f t="shared" si="79"/>
        <v>0</v>
      </c>
      <c r="I1817" s="2"/>
    </row>
    <row r="1818" spans="1:9" s="3" customFormat="1" outlineLevel="1">
      <c r="A1818" s="48" t="s">
        <v>1525</v>
      </c>
      <c r="B1818" s="245"/>
      <c r="C1818" s="539"/>
      <c r="D1818" s="253" t="s">
        <v>650</v>
      </c>
      <c r="E1818" s="339" t="s">
        <v>767</v>
      </c>
      <c r="F1818" s="340">
        <v>10</v>
      </c>
      <c r="G1818" s="341"/>
      <c r="H1818" s="579">
        <f t="shared" si="79"/>
        <v>0</v>
      </c>
      <c r="I1818" s="2"/>
    </row>
    <row r="1819" spans="1:9" s="3" customFormat="1" outlineLevel="1">
      <c r="A1819" s="48" t="s">
        <v>1525</v>
      </c>
      <c r="B1819" s="245"/>
      <c r="C1819" s="539"/>
      <c r="D1819" s="253" t="s">
        <v>619</v>
      </c>
      <c r="E1819" s="339" t="s">
        <v>767</v>
      </c>
      <c r="F1819" s="340">
        <v>10</v>
      </c>
      <c r="G1819" s="341"/>
      <c r="H1819" s="579">
        <f t="shared" si="79"/>
        <v>0</v>
      </c>
      <c r="I1819" s="2"/>
    </row>
    <row r="1820" spans="1:9" s="3" customFormat="1" ht="36.75" outlineLevel="1">
      <c r="A1820" s="48" t="s">
        <v>1525</v>
      </c>
      <c r="B1820" s="245" t="s">
        <v>768</v>
      </c>
      <c r="C1820" s="539"/>
      <c r="D1820" s="336" t="s">
        <v>769</v>
      </c>
      <c r="E1820" s="339"/>
      <c r="F1820" s="340"/>
      <c r="G1820" s="341"/>
      <c r="H1820" s="579">
        <f t="shared" si="79"/>
        <v>0</v>
      </c>
      <c r="I1820" s="2"/>
    </row>
    <row r="1821" spans="1:9" s="3" customFormat="1" outlineLevel="1">
      <c r="A1821" s="48" t="s">
        <v>1525</v>
      </c>
      <c r="B1821" s="245"/>
      <c r="C1821" s="539"/>
      <c r="D1821" s="253" t="s">
        <v>650</v>
      </c>
      <c r="E1821" s="339" t="s">
        <v>767</v>
      </c>
      <c r="F1821" s="340">
        <v>30</v>
      </c>
      <c r="G1821" s="341"/>
      <c r="H1821" s="579">
        <f t="shared" si="79"/>
        <v>0</v>
      </c>
      <c r="I1821" s="2"/>
    </row>
    <row r="1822" spans="1:9" s="3" customFormat="1" outlineLevel="1">
      <c r="A1822" s="48" t="s">
        <v>1525</v>
      </c>
      <c r="B1822" s="245"/>
      <c r="C1822" s="539"/>
      <c r="D1822" s="253" t="s">
        <v>619</v>
      </c>
      <c r="E1822" s="339" t="s">
        <v>767</v>
      </c>
      <c r="F1822" s="340">
        <v>30</v>
      </c>
      <c r="G1822" s="341"/>
      <c r="H1822" s="579">
        <f t="shared" si="79"/>
        <v>0</v>
      </c>
      <c r="I1822" s="2"/>
    </row>
    <row r="1823" spans="1:9" s="3" customFormat="1" ht="24.75" outlineLevel="1">
      <c r="A1823" s="48" t="s">
        <v>1525</v>
      </c>
      <c r="B1823" s="245" t="s">
        <v>770</v>
      </c>
      <c r="C1823" s="539"/>
      <c r="D1823" s="336" t="s">
        <v>771</v>
      </c>
      <c r="E1823" s="254"/>
      <c r="F1823" s="342"/>
      <c r="G1823" s="273"/>
      <c r="H1823" s="579">
        <f t="shared" si="79"/>
        <v>0</v>
      </c>
      <c r="I1823" s="2"/>
    </row>
    <row r="1824" spans="1:9" s="3" customFormat="1" outlineLevel="1">
      <c r="A1824" s="48" t="s">
        <v>1525</v>
      </c>
      <c r="B1824" s="245"/>
      <c r="C1824" s="539"/>
      <c r="D1824" s="253" t="s">
        <v>650</v>
      </c>
      <c r="E1824" s="254" t="s">
        <v>729</v>
      </c>
      <c r="F1824" s="342">
        <v>8</v>
      </c>
      <c r="G1824" s="273"/>
      <c r="H1824" s="579">
        <f t="shared" si="79"/>
        <v>0</v>
      </c>
      <c r="I1824" s="2"/>
    </row>
    <row r="1825" spans="1:9" s="3" customFormat="1" outlineLevel="1">
      <c r="A1825" s="48" t="s">
        <v>1525</v>
      </c>
      <c r="B1825" s="245"/>
      <c r="C1825" s="539"/>
      <c r="D1825" s="253" t="s">
        <v>619</v>
      </c>
      <c r="E1825" s="254" t="s">
        <v>729</v>
      </c>
      <c r="F1825" s="342">
        <v>8</v>
      </c>
      <c r="G1825" s="273"/>
      <c r="H1825" s="579">
        <f t="shared" si="79"/>
        <v>0</v>
      </c>
      <c r="I1825" s="2"/>
    </row>
    <row r="1826" spans="1:9" s="3" customFormat="1" ht="24" outlineLevel="1">
      <c r="A1826" s="48" t="s">
        <v>1525</v>
      </c>
      <c r="B1826" s="245" t="s">
        <v>772</v>
      </c>
      <c r="C1826" s="539"/>
      <c r="D1826" s="343" t="s">
        <v>773</v>
      </c>
      <c r="E1826" s="254"/>
      <c r="F1826" s="342"/>
      <c r="G1826" s="273"/>
      <c r="H1826" s="579">
        <f t="shared" si="79"/>
        <v>0</v>
      </c>
      <c r="I1826" s="2"/>
    </row>
    <row r="1827" spans="1:9" s="3" customFormat="1" outlineLevel="1">
      <c r="A1827" s="48" t="s">
        <v>1525</v>
      </c>
      <c r="B1827" s="245"/>
      <c r="C1827" s="539"/>
      <c r="D1827" s="253" t="s">
        <v>650</v>
      </c>
      <c r="E1827" s="254" t="s">
        <v>729</v>
      </c>
      <c r="F1827" s="342">
        <v>1</v>
      </c>
      <c r="G1827" s="273"/>
      <c r="H1827" s="579">
        <f t="shared" si="79"/>
        <v>0</v>
      </c>
      <c r="I1827" s="2"/>
    </row>
    <row r="1828" spans="1:9" s="3" customFormat="1" outlineLevel="1">
      <c r="A1828" s="48" t="s">
        <v>1525</v>
      </c>
      <c r="B1828" s="245"/>
      <c r="C1828" s="539"/>
      <c r="D1828" s="253" t="s">
        <v>619</v>
      </c>
      <c r="E1828" s="254" t="s">
        <v>729</v>
      </c>
      <c r="F1828" s="342">
        <v>1</v>
      </c>
      <c r="G1828" s="273"/>
      <c r="H1828" s="579">
        <f t="shared" si="79"/>
        <v>0</v>
      </c>
      <c r="I1828" s="2"/>
    </row>
    <row r="1829" spans="1:9" s="3" customFormat="1" ht="24.75" outlineLevel="1">
      <c r="A1829" s="48" t="s">
        <v>1525</v>
      </c>
      <c r="B1829" s="245"/>
      <c r="C1829" s="539"/>
      <c r="D1829" s="344" t="s">
        <v>774</v>
      </c>
      <c r="E1829" s="254"/>
      <c r="F1829" s="342"/>
      <c r="G1829" s="273"/>
      <c r="H1829" s="579">
        <f t="shared" si="79"/>
        <v>0</v>
      </c>
      <c r="I1829" s="2"/>
    </row>
    <row r="1830" spans="1:9" s="3" customFormat="1" ht="24" outlineLevel="1">
      <c r="A1830" s="48" t="s">
        <v>1525</v>
      </c>
      <c r="B1830" s="245" t="s">
        <v>775</v>
      </c>
      <c r="C1830" s="539"/>
      <c r="D1830" s="343" t="s">
        <v>776</v>
      </c>
      <c r="E1830" s="254"/>
      <c r="F1830" s="342"/>
      <c r="G1830" s="273"/>
      <c r="H1830" s="579">
        <f t="shared" si="79"/>
        <v>0</v>
      </c>
      <c r="I1830" s="2"/>
    </row>
    <row r="1831" spans="1:9" s="3" customFormat="1" outlineLevel="1">
      <c r="A1831" s="48" t="s">
        <v>1525</v>
      </c>
      <c r="B1831" s="245"/>
      <c r="C1831" s="539"/>
      <c r="D1831" s="253" t="s">
        <v>650</v>
      </c>
      <c r="E1831" s="254" t="s">
        <v>729</v>
      </c>
      <c r="F1831" s="342">
        <v>0.85</v>
      </c>
      <c r="G1831" s="273"/>
      <c r="H1831" s="579">
        <f t="shared" si="79"/>
        <v>0</v>
      </c>
      <c r="I1831" s="2"/>
    </row>
    <row r="1832" spans="1:9" s="3" customFormat="1" outlineLevel="1">
      <c r="A1832" s="48" t="s">
        <v>1525</v>
      </c>
      <c r="B1832" s="245"/>
      <c r="C1832" s="539"/>
      <c r="D1832" s="253" t="s">
        <v>619</v>
      </c>
      <c r="E1832" s="254" t="s">
        <v>729</v>
      </c>
      <c r="F1832" s="342">
        <v>0.85</v>
      </c>
      <c r="G1832" s="273"/>
      <c r="H1832" s="579">
        <f t="shared" ref="H1832:H1845" si="80">$F1832*G1832</f>
        <v>0</v>
      </c>
      <c r="I1832" s="2"/>
    </row>
    <row r="1833" spans="1:9" s="3" customFormat="1" ht="36.75" outlineLevel="1">
      <c r="A1833" s="48" t="s">
        <v>1525</v>
      </c>
      <c r="B1833" s="245" t="s">
        <v>777</v>
      </c>
      <c r="C1833" s="539"/>
      <c r="D1833" s="336" t="s">
        <v>778</v>
      </c>
      <c r="E1833" s="339"/>
      <c r="F1833" s="340"/>
      <c r="G1833" s="341"/>
      <c r="H1833" s="579">
        <f t="shared" si="80"/>
        <v>0</v>
      </c>
      <c r="I1833" s="2"/>
    </row>
    <row r="1834" spans="1:9" s="3" customFormat="1" outlineLevel="1">
      <c r="A1834" s="48" t="s">
        <v>1525</v>
      </c>
      <c r="B1834" s="245"/>
      <c r="C1834" s="539"/>
      <c r="D1834" s="253" t="s">
        <v>650</v>
      </c>
      <c r="E1834" s="339" t="s">
        <v>767</v>
      </c>
      <c r="F1834" s="340">
        <v>30</v>
      </c>
      <c r="G1834" s="341"/>
      <c r="H1834" s="579">
        <f t="shared" si="80"/>
        <v>0</v>
      </c>
      <c r="I1834" s="2"/>
    </row>
    <row r="1835" spans="1:9" s="3" customFormat="1" outlineLevel="1">
      <c r="A1835" s="48" t="s">
        <v>1525</v>
      </c>
      <c r="B1835" s="245"/>
      <c r="C1835" s="539"/>
      <c r="D1835" s="253" t="s">
        <v>619</v>
      </c>
      <c r="E1835" s="339" t="s">
        <v>767</v>
      </c>
      <c r="F1835" s="340">
        <v>30</v>
      </c>
      <c r="G1835" s="341"/>
      <c r="H1835" s="579">
        <f t="shared" si="80"/>
        <v>0</v>
      </c>
      <c r="I1835" s="2"/>
    </row>
    <row r="1836" spans="1:9" s="3" customFormat="1" ht="24.75" outlineLevel="1">
      <c r="A1836" s="48" t="s">
        <v>1525</v>
      </c>
      <c r="B1836" s="245" t="s">
        <v>779</v>
      </c>
      <c r="C1836" s="539"/>
      <c r="D1836" s="336" t="s">
        <v>771</v>
      </c>
      <c r="E1836" s="254"/>
      <c r="F1836" s="342"/>
      <c r="G1836" s="273"/>
      <c r="H1836" s="579">
        <f t="shared" si="80"/>
        <v>0</v>
      </c>
      <c r="I1836" s="2"/>
    </row>
    <row r="1837" spans="1:9" s="3" customFormat="1" outlineLevel="1">
      <c r="A1837" s="48" t="s">
        <v>1525</v>
      </c>
      <c r="B1837" s="245"/>
      <c r="C1837" s="539"/>
      <c r="D1837" s="253" t="s">
        <v>650</v>
      </c>
      <c r="E1837" s="254" t="s">
        <v>729</v>
      </c>
      <c r="F1837" s="342">
        <v>5</v>
      </c>
      <c r="G1837" s="273"/>
      <c r="H1837" s="579">
        <f t="shared" si="80"/>
        <v>0</v>
      </c>
      <c r="I1837" s="2"/>
    </row>
    <row r="1838" spans="1:9" s="3" customFormat="1" outlineLevel="1">
      <c r="A1838" s="48" t="s">
        <v>1525</v>
      </c>
      <c r="B1838" s="245"/>
      <c r="C1838" s="539"/>
      <c r="D1838" s="253" t="s">
        <v>619</v>
      </c>
      <c r="E1838" s="254" t="s">
        <v>729</v>
      </c>
      <c r="F1838" s="342">
        <v>5</v>
      </c>
      <c r="G1838" s="273"/>
      <c r="H1838" s="579">
        <f t="shared" si="80"/>
        <v>0</v>
      </c>
      <c r="I1838" s="2"/>
    </row>
    <row r="1839" spans="1:9" s="3" customFormat="1" ht="24" outlineLevel="1">
      <c r="A1839" s="48" t="s">
        <v>1525</v>
      </c>
      <c r="B1839" s="245" t="s">
        <v>780</v>
      </c>
      <c r="C1839" s="539"/>
      <c r="D1839" s="343" t="s">
        <v>781</v>
      </c>
      <c r="E1839" s="254"/>
      <c r="F1839" s="342"/>
      <c r="G1839" s="273"/>
      <c r="H1839" s="579">
        <f t="shared" si="80"/>
        <v>0</v>
      </c>
      <c r="I1839" s="2"/>
    </row>
    <row r="1840" spans="1:9" s="3" customFormat="1" outlineLevel="1">
      <c r="A1840" s="48" t="s">
        <v>1525</v>
      </c>
      <c r="B1840" s="245"/>
      <c r="C1840" s="539"/>
      <c r="D1840" s="253" t="s">
        <v>650</v>
      </c>
      <c r="E1840" s="254" t="s">
        <v>729</v>
      </c>
      <c r="F1840" s="342">
        <v>0.6</v>
      </c>
      <c r="G1840" s="273"/>
      <c r="H1840" s="579">
        <f t="shared" si="80"/>
        <v>0</v>
      </c>
      <c r="I1840" s="2"/>
    </row>
    <row r="1841" spans="1:9" s="3" customFormat="1" outlineLevel="1">
      <c r="A1841" s="48" t="s">
        <v>1525</v>
      </c>
      <c r="B1841" s="245"/>
      <c r="C1841" s="539"/>
      <c r="D1841" s="253" t="s">
        <v>619</v>
      </c>
      <c r="E1841" s="254" t="s">
        <v>729</v>
      </c>
      <c r="F1841" s="342">
        <v>0.6</v>
      </c>
      <c r="G1841" s="273"/>
      <c r="H1841" s="579">
        <f t="shared" si="80"/>
        <v>0</v>
      </c>
      <c r="I1841" s="2"/>
    </row>
    <row r="1842" spans="1:9" s="3" customFormat="1" outlineLevel="1">
      <c r="A1842" s="48" t="s">
        <v>1525</v>
      </c>
      <c r="B1842" s="245" t="s">
        <v>782</v>
      </c>
      <c r="C1842" s="557" t="s">
        <v>2503</v>
      </c>
      <c r="D1842" s="304" t="s">
        <v>783</v>
      </c>
      <c r="E1842" s="251"/>
      <c r="F1842" s="332"/>
      <c r="G1842" s="251"/>
      <c r="H1842" s="579">
        <f t="shared" si="80"/>
        <v>0</v>
      </c>
      <c r="I1842" s="2"/>
    </row>
    <row r="1843" spans="1:9" s="3" customFormat="1" ht="168" outlineLevel="1">
      <c r="A1843" s="48" t="s">
        <v>1525</v>
      </c>
      <c r="B1843" s="257" t="s">
        <v>784</v>
      </c>
      <c r="C1843" s="557" t="s">
        <v>2503</v>
      </c>
      <c r="D1843" s="345" t="s">
        <v>785</v>
      </c>
      <c r="E1843" s="346"/>
      <c r="F1843" s="347"/>
      <c r="G1843" s="348"/>
      <c r="H1843" s="579">
        <f t="shared" si="80"/>
        <v>0</v>
      </c>
      <c r="I1843" s="2"/>
    </row>
    <row r="1844" spans="1:9" s="3" customFormat="1" outlineLevel="1">
      <c r="A1844" s="48" t="s">
        <v>1525</v>
      </c>
      <c r="B1844" s="349"/>
      <c r="C1844" s="558" t="s">
        <v>2503</v>
      </c>
      <c r="D1844" s="253" t="s">
        <v>650</v>
      </c>
      <c r="E1844" s="350" t="s">
        <v>50</v>
      </c>
      <c r="F1844" s="351">
        <v>65</v>
      </c>
      <c r="G1844" s="352"/>
      <c r="H1844" s="579">
        <f t="shared" si="80"/>
        <v>0</v>
      </c>
      <c r="I1844" s="2"/>
    </row>
    <row r="1845" spans="1:9" s="3" customFormat="1" outlineLevel="1">
      <c r="A1845" s="48" t="s">
        <v>1525</v>
      </c>
      <c r="B1845" s="245"/>
      <c r="C1845" s="557"/>
      <c r="D1845" s="253" t="s">
        <v>619</v>
      </c>
      <c r="E1845" s="350" t="s">
        <v>50</v>
      </c>
      <c r="F1845" s="351">
        <v>65</v>
      </c>
      <c r="G1845" s="352"/>
      <c r="H1845" s="579">
        <f t="shared" si="80"/>
        <v>0</v>
      </c>
      <c r="I1845" s="2"/>
    </row>
    <row r="1846" spans="1:9" s="3" customFormat="1" outlineLevel="1">
      <c r="A1846" s="48" t="s">
        <v>1525</v>
      </c>
      <c r="B1846" s="245"/>
      <c r="C1846" s="539"/>
      <c r="D1846" s="336"/>
      <c r="E1846" s="254"/>
      <c r="F1846" s="353"/>
      <c r="G1846" s="273"/>
      <c r="H1846" s="276"/>
      <c r="I1846" s="2"/>
    </row>
    <row r="1847" spans="1:9" s="3" customFormat="1" outlineLevel="1">
      <c r="A1847" s="48" t="s">
        <v>1525</v>
      </c>
      <c r="B1847" s="245" t="s">
        <v>786</v>
      </c>
      <c r="C1847" s="539"/>
      <c r="D1847" s="344" t="s">
        <v>787</v>
      </c>
      <c r="E1847" s="245"/>
      <c r="F1847" s="247"/>
      <c r="G1847" s="248"/>
      <c r="H1847" s="247"/>
      <c r="I1847" s="2"/>
    </row>
    <row r="1848" spans="1:9" s="3" customFormat="1" outlineLevel="1">
      <c r="A1848" s="48" t="s">
        <v>1525</v>
      </c>
      <c r="B1848" s="354" t="s">
        <v>788</v>
      </c>
      <c r="C1848" s="545"/>
      <c r="D1848" s="355" t="s">
        <v>789</v>
      </c>
      <c r="E1848" s="356"/>
      <c r="F1848" s="357"/>
      <c r="G1848" s="358"/>
      <c r="H1848" s="359"/>
      <c r="I1848" s="2"/>
    </row>
    <row r="1849" spans="1:9" s="3" customFormat="1" ht="36" outlineLevel="1">
      <c r="A1849" s="48" t="s">
        <v>1525</v>
      </c>
      <c r="B1849" s="354" t="s">
        <v>790</v>
      </c>
      <c r="C1849" s="545"/>
      <c r="D1849" s="360" t="s">
        <v>791</v>
      </c>
      <c r="E1849" s="361"/>
      <c r="F1849" s="357"/>
      <c r="G1849" s="362"/>
      <c r="H1849" s="359">
        <f t="shared" ref="H1849" si="81">SUM(F1849*G1849)</f>
        <v>0</v>
      </c>
      <c r="I1849" s="2"/>
    </row>
    <row r="1850" spans="1:9" s="3" customFormat="1" outlineLevel="1">
      <c r="A1850" s="48" t="s">
        <v>1525</v>
      </c>
      <c r="B1850" s="355"/>
      <c r="C1850" s="546"/>
      <c r="D1850" s="360"/>
      <c r="E1850" s="361" t="s">
        <v>792</v>
      </c>
      <c r="F1850" s="363">
        <v>1</v>
      </c>
      <c r="G1850" s="362"/>
      <c r="H1850" s="579">
        <f t="shared" ref="H1850:H1913" si="82">$F1850*G1850</f>
        <v>0</v>
      </c>
      <c r="I1850" s="2"/>
    </row>
    <row r="1851" spans="1:9" s="3" customFormat="1" ht="24" outlineLevel="1">
      <c r="A1851" s="48" t="s">
        <v>1525</v>
      </c>
      <c r="B1851" s="354" t="s">
        <v>793</v>
      </c>
      <c r="C1851" s="545"/>
      <c r="D1851" s="360" t="s">
        <v>794</v>
      </c>
      <c r="E1851" s="361"/>
      <c r="F1851" s="363"/>
      <c r="G1851" s="362"/>
      <c r="H1851" s="579">
        <f t="shared" si="82"/>
        <v>0</v>
      </c>
      <c r="I1851" s="2"/>
    </row>
    <row r="1852" spans="1:9" s="3" customFormat="1" outlineLevel="1">
      <c r="A1852" s="48" t="s">
        <v>1525</v>
      </c>
      <c r="B1852" s="355"/>
      <c r="C1852" s="546"/>
      <c r="D1852" s="360"/>
      <c r="E1852" s="361" t="s">
        <v>792</v>
      </c>
      <c r="F1852" s="363">
        <v>1</v>
      </c>
      <c r="G1852" s="362"/>
      <c r="H1852" s="579">
        <f t="shared" si="82"/>
        <v>0</v>
      </c>
      <c r="I1852" s="2"/>
    </row>
    <row r="1853" spans="1:9" s="3" customFormat="1" ht="24" outlineLevel="1">
      <c r="A1853" s="48" t="s">
        <v>1525</v>
      </c>
      <c r="B1853" s="354" t="s">
        <v>795</v>
      </c>
      <c r="C1853" s="545"/>
      <c r="D1853" s="360" t="s">
        <v>796</v>
      </c>
      <c r="E1853" s="361"/>
      <c r="F1853" s="363"/>
      <c r="G1853" s="362"/>
      <c r="H1853" s="579">
        <f t="shared" si="82"/>
        <v>0</v>
      </c>
      <c r="I1853" s="2"/>
    </row>
    <row r="1854" spans="1:9" s="3" customFormat="1" outlineLevel="1">
      <c r="A1854" s="48" t="s">
        <v>1525</v>
      </c>
      <c r="B1854" s="355"/>
      <c r="C1854" s="546"/>
      <c r="D1854" s="360"/>
      <c r="E1854" s="361" t="s">
        <v>792</v>
      </c>
      <c r="F1854" s="363">
        <v>6</v>
      </c>
      <c r="G1854" s="362"/>
      <c r="H1854" s="579">
        <f t="shared" si="82"/>
        <v>0</v>
      </c>
      <c r="I1854" s="2"/>
    </row>
    <row r="1855" spans="1:9" s="3" customFormat="1" ht="24" outlineLevel="1">
      <c r="A1855" s="48" t="s">
        <v>1525</v>
      </c>
      <c r="B1855" s="354" t="s">
        <v>797</v>
      </c>
      <c r="C1855" s="545"/>
      <c r="D1855" s="360" t="s">
        <v>798</v>
      </c>
      <c r="E1855" s="361"/>
      <c r="F1855" s="363"/>
      <c r="G1855" s="362"/>
      <c r="H1855" s="579">
        <f t="shared" si="82"/>
        <v>0</v>
      </c>
      <c r="I1855" s="2"/>
    </row>
    <row r="1856" spans="1:9" s="3" customFormat="1" outlineLevel="1">
      <c r="A1856" s="48" t="s">
        <v>1525</v>
      </c>
      <c r="B1856" s="355"/>
      <c r="C1856" s="546"/>
      <c r="D1856" s="360"/>
      <c r="E1856" s="361" t="s">
        <v>799</v>
      </c>
      <c r="F1856" s="363">
        <v>30</v>
      </c>
      <c r="G1856" s="362"/>
      <c r="H1856" s="579">
        <f t="shared" si="82"/>
        <v>0</v>
      </c>
      <c r="I1856" s="2"/>
    </row>
    <row r="1857" spans="1:9" s="3" customFormat="1" outlineLevel="1">
      <c r="A1857" s="48" t="s">
        <v>1525</v>
      </c>
      <c r="B1857" s="354" t="s">
        <v>800</v>
      </c>
      <c r="C1857" s="545"/>
      <c r="D1857" s="360" t="s">
        <v>801</v>
      </c>
      <c r="E1857" s="361"/>
      <c r="F1857" s="363"/>
      <c r="G1857" s="362"/>
      <c r="H1857" s="579">
        <f t="shared" si="82"/>
        <v>0</v>
      </c>
      <c r="I1857" s="2"/>
    </row>
    <row r="1858" spans="1:9" s="3" customFormat="1" outlineLevel="1">
      <c r="A1858" s="48" t="s">
        <v>1525</v>
      </c>
      <c r="B1858" s="355"/>
      <c r="C1858" s="546"/>
      <c r="D1858" s="360"/>
      <c r="E1858" s="361" t="s">
        <v>802</v>
      </c>
      <c r="F1858" s="363">
        <v>1</v>
      </c>
      <c r="G1858" s="362"/>
      <c r="H1858" s="579">
        <f t="shared" si="82"/>
        <v>0</v>
      </c>
      <c r="I1858" s="2"/>
    </row>
    <row r="1859" spans="1:9" s="3" customFormat="1" outlineLevel="1">
      <c r="A1859" s="48" t="s">
        <v>1525</v>
      </c>
      <c r="B1859" s="355"/>
      <c r="C1859" s="546"/>
      <c r="D1859" s="364"/>
      <c r="E1859" s="361"/>
      <c r="F1859" s="363"/>
      <c r="G1859" s="358"/>
      <c r="H1859" s="579">
        <f t="shared" si="82"/>
        <v>0</v>
      </c>
      <c r="I1859" s="2"/>
    </row>
    <row r="1860" spans="1:9" s="3" customFormat="1" outlineLevel="1">
      <c r="A1860" s="48" t="s">
        <v>1525</v>
      </c>
      <c r="B1860" s="354" t="s">
        <v>803</v>
      </c>
      <c r="C1860" s="545"/>
      <c r="D1860" s="366" t="s">
        <v>804</v>
      </c>
      <c r="E1860" s="367"/>
      <c r="F1860" s="368"/>
      <c r="G1860" s="366"/>
      <c r="H1860" s="579">
        <f t="shared" si="82"/>
        <v>0</v>
      </c>
      <c r="I1860" s="2"/>
    </row>
    <row r="1861" spans="1:9" s="3" customFormat="1" ht="24.75" outlineLevel="1">
      <c r="A1861" s="48" t="s">
        <v>1525</v>
      </c>
      <c r="B1861" s="354" t="s">
        <v>805</v>
      </c>
      <c r="C1861" s="545"/>
      <c r="D1861" s="369" t="s">
        <v>806</v>
      </c>
      <c r="E1861" s="370"/>
      <c r="F1861" s="363"/>
      <c r="G1861" s="370"/>
      <c r="H1861" s="579">
        <f t="shared" si="82"/>
        <v>0</v>
      </c>
      <c r="I1861" s="2"/>
    </row>
    <row r="1862" spans="1:9" s="3" customFormat="1" outlineLevel="1">
      <c r="A1862" s="48" t="s">
        <v>1525</v>
      </c>
      <c r="B1862" s="355"/>
      <c r="C1862" s="546"/>
      <c r="D1862" s="369"/>
      <c r="E1862" s="361" t="s">
        <v>792</v>
      </c>
      <c r="F1862" s="363">
        <v>35</v>
      </c>
      <c r="G1862" s="362"/>
      <c r="H1862" s="579">
        <f t="shared" si="82"/>
        <v>0</v>
      </c>
      <c r="I1862" s="2"/>
    </row>
    <row r="1863" spans="1:9" s="3" customFormat="1" ht="24.75" outlineLevel="1">
      <c r="A1863" s="48" t="s">
        <v>1525</v>
      </c>
      <c r="B1863" s="354" t="s">
        <v>807</v>
      </c>
      <c r="C1863" s="545"/>
      <c r="D1863" s="369" t="s">
        <v>808</v>
      </c>
      <c r="E1863" s="370"/>
      <c r="F1863" s="363"/>
      <c r="G1863" s="362"/>
      <c r="H1863" s="579">
        <f t="shared" si="82"/>
        <v>0</v>
      </c>
      <c r="I1863" s="2"/>
    </row>
    <row r="1864" spans="1:9" s="3" customFormat="1" outlineLevel="1">
      <c r="A1864" s="48" t="s">
        <v>1525</v>
      </c>
      <c r="B1864" s="355"/>
      <c r="C1864" s="546"/>
      <c r="D1864" s="371"/>
      <c r="E1864" s="361" t="s">
        <v>792</v>
      </c>
      <c r="F1864" s="363">
        <v>70</v>
      </c>
      <c r="G1864" s="362"/>
      <c r="H1864" s="579">
        <f t="shared" si="82"/>
        <v>0</v>
      </c>
      <c r="I1864" s="2"/>
    </row>
    <row r="1865" spans="1:9" s="3" customFormat="1" ht="36" outlineLevel="1">
      <c r="A1865" s="48" t="s">
        <v>1525</v>
      </c>
      <c r="B1865" s="354" t="s">
        <v>809</v>
      </c>
      <c r="C1865" s="545"/>
      <c r="D1865" s="371" t="s">
        <v>810</v>
      </c>
      <c r="E1865" s="361"/>
      <c r="F1865" s="363"/>
      <c r="G1865" s="362"/>
      <c r="H1865" s="579">
        <f t="shared" si="82"/>
        <v>0</v>
      </c>
      <c r="I1865" s="2"/>
    </row>
    <row r="1866" spans="1:9" s="3" customFormat="1" outlineLevel="1">
      <c r="A1866" s="48" t="s">
        <v>1525</v>
      </c>
      <c r="B1866" s="355"/>
      <c r="C1866" s="546"/>
      <c r="D1866" s="372"/>
      <c r="E1866" s="361" t="s">
        <v>811</v>
      </c>
      <c r="F1866" s="363">
        <v>350</v>
      </c>
      <c r="G1866" s="362"/>
      <c r="H1866" s="579">
        <f t="shared" si="82"/>
        <v>0</v>
      </c>
      <c r="I1866" s="2"/>
    </row>
    <row r="1867" spans="1:9" s="3" customFormat="1" ht="24" outlineLevel="1">
      <c r="A1867" s="48" t="s">
        <v>1525</v>
      </c>
      <c r="B1867" s="354" t="s">
        <v>812</v>
      </c>
      <c r="C1867" s="545"/>
      <c r="D1867" s="371" t="s">
        <v>813</v>
      </c>
      <c r="E1867" s="361"/>
      <c r="F1867" s="363"/>
      <c r="G1867" s="362"/>
      <c r="H1867" s="579">
        <f t="shared" si="82"/>
        <v>0</v>
      </c>
      <c r="I1867" s="2"/>
    </row>
    <row r="1868" spans="1:9" s="3" customFormat="1" outlineLevel="1">
      <c r="A1868" s="48" t="s">
        <v>1525</v>
      </c>
      <c r="B1868" s="355"/>
      <c r="C1868" s="546"/>
      <c r="D1868" s="372"/>
      <c r="E1868" s="361" t="s">
        <v>792</v>
      </c>
      <c r="F1868" s="363">
        <v>1</v>
      </c>
      <c r="G1868" s="362"/>
      <c r="H1868" s="579">
        <f t="shared" si="82"/>
        <v>0</v>
      </c>
      <c r="I1868" s="2"/>
    </row>
    <row r="1869" spans="1:9" s="3" customFormat="1" ht="24" outlineLevel="1">
      <c r="A1869" s="48" t="s">
        <v>1525</v>
      </c>
      <c r="B1869" s="354" t="s">
        <v>814</v>
      </c>
      <c r="C1869" s="545"/>
      <c r="D1869" s="373" t="s">
        <v>815</v>
      </c>
      <c r="E1869" s="374"/>
      <c r="F1869" s="375"/>
      <c r="G1869" s="362"/>
      <c r="H1869" s="579">
        <f t="shared" si="82"/>
        <v>0</v>
      </c>
      <c r="I1869" s="2"/>
    </row>
    <row r="1870" spans="1:9" s="3" customFormat="1" outlineLevel="1">
      <c r="A1870" s="48" t="s">
        <v>1525</v>
      </c>
      <c r="B1870" s="355"/>
      <c r="C1870" s="546"/>
      <c r="D1870" s="373"/>
      <c r="E1870" s="374" t="s">
        <v>792</v>
      </c>
      <c r="F1870" s="375">
        <v>175</v>
      </c>
      <c r="G1870" s="362"/>
      <c r="H1870" s="579">
        <f t="shared" si="82"/>
        <v>0</v>
      </c>
      <c r="I1870" s="2"/>
    </row>
    <row r="1871" spans="1:9" s="3" customFormat="1" ht="36" outlineLevel="1">
      <c r="A1871" s="48" t="s">
        <v>1525</v>
      </c>
      <c r="B1871" s="354" t="s">
        <v>816</v>
      </c>
      <c r="C1871" s="545"/>
      <c r="D1871" s="373" t="s">
        <v>817</v>
      </c>
      <c r="E1871" s="374"/>
      <c r="F1871" s="375"/>
      <c r="G1871" s="362"/>
      <c r="H1871" s="579">
        <f t="shared" si="82"/>
        <v>0</v>
      </c>
      <c r="I1871" s="2"/>
    </row>
    <row r="1872" spans="1:9" s="3" customFormat="1" outlineLevel="1">
      <c r="A1872" s="48" t="s">
        <v>1525</v>
      </c>
      <c r="B1872" s="355"/>
      <c r="C1872" s="546"/>
      <c r="D1872" s="373"/>
      <c r="E1872" s="374" t="s">
        <v>811</v>
      </c>
      <c r="F1872" s="375">
        <v>50</v>
      </c>
      <c r="G1872" s="362"/>
      <c r="H1872" s="579">
        <f t="shared" si="82"/>
        <v>0</v>
      </c>
      <c r="I1872" s="2"/>
    </row>
    <row r="1873" spans="1:9" s="3" customFormat="1" outlineLevel="1">
      <c r="A1873" s="48" t="s">
        <v>1525</v>
      </c>
      <c r="B1873" s="354" t="s">
        <v>818</v>
      </c>
      <c r="C1873" s="545"/>
      <c r="D1873" s="372" t="s">
        <v>819</v>
      </c>
      <c r="E1873" s="361"/>
      <c r="F1873" s="363"/>
      <c r="G1873" s="362"/>
      <c r="H1873" s="579">
        <f t="shared" si="82"/>
        <v>0</v>
      </c>
      <c r="I1873" s="2"/>
    </row>
    <row r="1874" spans="1:9" s="3" customFormat="1" outlineLevel="1">
      <c r="A1874" s="48" t="s">
        <v>1525</v>
      </c>
      <c r="B1874" s="355"/>
      <c r="C1874" s="546"/>
      <c r="D1874" s="364"/>
      <c r="E1874" s="361" t="s">
        <v>820</v>
      </c>
      <c r="F1874" s="363">
        <v>1</v>
      </c>
      <c r="G1874" s="362"/>
      <c r="H1874" s="579">
        <f t="shared" si="82"/>
        <v>0</v>
      </c>
      <c r="I1874" s="2"/>
    </row>
    <row r="1875" spans="1:9" s="3" customFormat="1" outlineLevel="1">
      <c r="A1875" s="48" t="s">
        <v>1525</v>
      </c>
      <c r="B1875" s="355"/>
      <c r="C1875" s="546"/>
      <c r="D1875" s="364"/>
      <c r="E1875" s="361"/>
      <c r="F1875" s="363"/>
      <c r="G1875" s="358"/>
      <c r="H1875" s="579">
        <f t="shared" si="82"/>
        <v>0</v>
      </c>
      <c r="I1875" s="2"/>
    </row>
    <row r="1876" spans="1:9" s="3" customFormat="1" outlineLevel="1">
      <c r="A1876" s="48" t="s">
        <v>1525</v>
      </c>
      <c r="B1876" s="354" t="s">
        <v>821</v>
      </c>
      <c r="C1876" s="545"/>
      <c r="D1876" s="366" t="s">
        <v>822</v>
      </c>
      <c r="E1876" s="361"/>
      <c r="F1876" s="363"/>
      <c r="G1876" s="358"/>
      <c r="H1876" s="579">
        <f t="shared" si="82"/>
        <v>0</v>
      </c>
      <c r="I1876" s="2"/>
    </row>
    <row r="1877" spans="1:9" s="3" customFormat="1" ht="24" outlineLevel="1">
      <c r="A1877" s="48" t="s">
        <v>1525</v>
      </c>
      <c r="B1877" s="354" t="s">
        <v>823</v>
      </c>
      <c r="C1877" s="545"/>
      <c r="D1877" s="376" t="s">
        <v>824</v>
      </c>
      <c r="E1877" s="361"/>
      <c r="F1877" s="363"/>
      <c r="G1877" s="358"/>
      <c r="H1877" s="579">
        <f t="shared" si="82"/>
        <v>0</v>
      </c>
      <c r="I1877" s="2"/>
    </row>
    <row r="1878" spans="1:9" s="3" customFormat="1" outlineLevel="1">
      <c r="A1878" s="48" t="s">
        <v>1525</v>
      </c>
      <c r="B1878" s="370"/>
      <c r="C1878" s="547"/>
      <c r="D1878" s="376"/>
      <c r="E1878" s="361" t="s">
        <v>792</v>
      </c>
      <c r="F1878" s="363">
        <v>1</v>
      </c>
      <c r="G1878" s="362"/>
      <c r="H1878" s="579">
        <f t="shared" si="82"/>
        <v>0</v>
      </c>
      <c r="I1878" s="2"/>
    </row>
    <row r="1879" spans="1:9" s="3" customFormat="1" outlineLevel="1">
      <c r="A1879" s="48" t="s">
        <v>1525</v>
      </c>
      <c r="B1879" s="354" t="s">
        <v>825</v>
      </c>
      <c r="C1879" s="545"/>
      <c r="D1879" s="377" t="s">
        <v>826</v>
      </c>
      <c r="E1879" s="374"/>
      <c r="F1879" s="375"/>
      <c r="G1879" s="362"/>
      <c r="H1879" s="579">
        <f t="shared" si="82"/>
        <v>0</v>
      </c>
      <c r="I1879" s="2"/>
    </row>
    <row r="1880" spans="1:9" s="3" customFormat="1" outlineLevel="1">
      <c r="A1880" s="48" t="s">
        <v>1525</v>
      </c>
      <c r="B1880" s="370"/>
      <c r="C1880" s="547"/>
      <c r="D1880" s="376"/>
      <c r="E1880" s="374" t="s">
        <v>792</v>
      </c>
      <c r="F1880" s="375">
        <v>1</v>
      </c>
      <c r="G1880" s="362"/>
      <c r="H1880" s="579">
        <f t="shared" si="82"/>
        <v>0</v>
      </c>
      <c r="I1880" s="2"/>
    </row>
    <row r="1881" spans="1:9" s="3" customFormat="1" ht="24" outlineLevel="1">
      <c r="A1881" s="48" t="s">
        <v>1525</v>
      </c>
      <c r="B1881" s="354" t="s">
        <v>827</v>
      </c>
      <c r="C1881" s="545"/>
      <c r="D1881" s="378" t="s">
        <v>828</v>
      </c>
      <c r="E1881" s="379"/>
      <c r="F1881" s="380"/>
      <c r="G1881" s="252"/>
      <c r="H1881" s="579">
        <f t="shared" si="82"/>
        <v>0</v>
      </c>
      <c r="I1881" s="2"/>
    </row>
    <row r="1882" spans="1:9" s="3" customFormat="1" outlineLevel="1">
      <c r="A1882" s="48" t="s">
        <v>1525</v>
      </c>
      <c r="B1882" s="355"/>
      <c r="C1882" s="546"/>
      <c r="D1882" s="381"/>
      <c r="E1882" s="379" t="s">
        <v>811</v>
      </c>
      <c r="F1882" s="363">
        <v>40</v>
      </c>
      <c r="G1882" s="362"/>
      <c r="H1882" s="579">
        <f t="shared" si="82"/>
        <v>0</v>
      </c>
      <c r="I1882" s="2"/>
    </row>
    <row r="1883" spans="1:9" s="3" customFormat="1" outlineLevel="1">
      <c r="A1883" s="48" t="s">
        <v>1525</v>
      </c>
      <c r="B1883" s="355"/>
      <c r="C1883" s="546"/>
      <c r="D1883" s="364"/>
      <c r="E1883" s="361"/>
      <c r="F1883" s="363"/>
      <c r="G1883" s="358"/>
      <c r="H1883" s="579">
        <f t="shared" si="82"/>
        <v>0</v>
      </c>
      <c r="I1883" s="2"/>
    </row>
    <row r="1884" spans="1:9" s="3" customFormat="1" outlineLevel="1">
      <c r="A1884" s="48" t="s">
        <v>1525</v>
      </c>
      <c r="B1884" s="354" t="s">
        <v>829</v>
      </c>
      <c r="C1884" s="545"/>
      <c r="D1884" s="355" t="s">
        <v>830</v>
      </c>
      <c r="E1884" s="361"/>
      <c r="F1884" s="363"/>
      <c r="G1884" s="358"/>
      <c r="H1884" s="579">
        <f t="shared" si="82"/>
        <v>0</v>
      </c>
      <c r="I1884" s="2"/>
    </row>
    <row r="1885" spans="1:9" s="3" customFormat="1" ht="24" outlineLevel="1">
      <c r="A1885" s="48" t="s">
        <v>1525</v>
      </c>
      <c r="B1885" s="354" t="s">
        <v>831</v>
      </c>
      <c r="C1885" s="545"/>
      <c r="D1885" s="360" t="s">
        <v>832</v>
      </c>
      <c r="E1885" s="361"/>
      <c r="F1885" s="363"/>
      <c r="G1885" s="358"/>
      <c r="H1885" s="579">
        <f t="shared" si="82"/>
        <v>0</v>
      </c>
      <c r="I1885" s="2"/>
    </row>
    <row r="1886" spans="1:9" s="3" customFormat="1" outlineLevel="1">
      <c r="A1886" s="48" t="s">
        <v>1525</v>
      </c>
      <c r="B1886" s="355"/>
      <c r="C1886" s="546"/>
      <c r="D1886" s="360"/>
      <c r="E1886" s="361" t="s">
        <v>802</v>
      </c>
      <c r="F1886" s="363">
        <v>1</v>
      </c>
      <c r="G1886" s="362"/>
      <c r="H1886" s="579">
        <f t="shared" si="82"/>
        <v>0</v>
      </c>
      <c r="I1886" s="2"/>
    </row>
    <row r="1887" spans="1:9" s="3" customFormat="1" ht="24" outlineLevel="1">
      <c r="A1887" s="48" t="s">
        <v>1525</v>
      </c>
      <c r="B1887" s="354" t="s">
        <v>833</v>
      </c>
      <c r="C1887" s="545"/>
      <c r="D1887" s="360" t="s">
        <v>834</v>
      </c>
      <c r="E1887" s="361"/>
      <c r="F1887" s="363"/>
      <c r="G1887" s="362"/>
      <c r="H1887" s="579">
        <f t="shared" si="82"/>
        <v>0</v>
      </c>
      <c r="I1887" s="2"/>
    </row>
    <row r="1888" spans="1:9" s="3" customFormat="1" outlineLevel="1">
      <c r="A1888" s="48" t="s">
        <v>1525</v>
      </c>
      <c r="B1888" s="355"/>
      <c r="C1888" s="546"/>
      <c r="D1888" s="360"/>
      <c r="E1888" s="361" t="s">
        <v>802</v>
      </c>
      <c r="F1888" s="363">
        <v>1</v>
      </c>
      <c r="G1888" s="362"/>
      <c r="H1888" s="579">
        <f t="shared" si="82"/>
        <v>0</v>
      </c>
      <c r="I1888" s="2"/>
    </row>
    <row r="1889" spans="1:9" s="3" customFormat="1" outlineLevel="1">
      <c r="A1889" s="48" t="s">
        <v>1525</v>
      </c>
      <c r="B1889" s="355"/>
      <c r="C1889" s="546"/>
      <c r="D1889" s="364"/>
      <c r="E1889" s="361"/>
      <c r="F1889" s="363"/>
      <c r="G1889" s="358"/>
      <c r="H1889" s="579">
        <f t="shared" si="82"/>
        <v>0</v>
      </c>
      <c r="I1889" s="2"/>
    </row>
    <row r="1890" spans="1:9" s="3" customFormat="1" outlineLevel="1">
      <c r="A1890" s="48" t="s">
        <v>1525</v>
      </c>
      <c r="B1890" s="354" t="s">
        <v>835</v>
      </c>
      <c r="C1890" s="545"/>
      <c r="D1890" s="364" t="s">
        <v>836</v>
      </c>
      <c r="E1890" s="361"/>
      <c r="F1890" s="363"/>
      <c r="G1890" s="358"/>
      <c r="H1890" s="579">
        <f t="shared" si="82"/>
        <v>0</v>
      </c>
      <c r="I1890" s="2"/>
    </row>
    <row r="1891" spans="1:9" s="3" customFormat="1" ht="24" outlineLevel="1">
      <c r="A1891" s="48" t="s">
        <v>1525</v>
      </c>
      <c r="B1891" s="354" t="s">
        <v>837</v>
      </c>
      <c r="C1891" s="545"/>
      <c r="D1891" s="360" t="s">
        <v>838</v>
      </c>
      <c r="E1891" s="361"/>
      <c r="F1891" s="363"/>
      <c r="G1891" s="358"/>
      <c r="H1891" s="579">
        <f t="shared" si="82"/>
        <v>0</v>
      </c>
      <c r="I1891" s="2"/>
    </row>
    <row r="1892" spans="1:9" s="3" customFormat="1" outlineLevel="1">
      <c r="A1892" s="48" t="s">
        <v>1525</v>
      </c>
      <c r="B1892" s="355"/>
      <c r="C1892" s="546"/>
      <c r="D1892" s="364"/>
      <c r="E1892" s="361" t="s">
        <v>802</v>
      </c>
      <c r="F1892" s="363">
        <v>1</v>
      </c>
      <c r="G1892" s="362"/>
      <c r="H1892" s="579">
        <f t="shared" si="82"/>
        <v>0</v>
      </c>
      <c r="I1892" s="2"/>
    </row>
    <row r="1893" spans="1:9" s="3" customFormat="1" outlineLevel="1">
      <c r="A1893" s="48" t="s">
        <v>1525</v>
      </c>
      <c r="B1893" s="355"/>
      <c r="C1893" s="546"/>
      <c r="D1893" s="355"/>
      <c r="E1893" s="382"/>
      <c r="F1893" s="363"/>
      <c r="G1893" s="358"/>
      <c r="H1893" s="579">
        <f t="shared" si="82"/>
        <v>0</v>
      </c>
      <c r="I1893" s="2"/>
    </row>
    <row r="1894" spans="1:9" s="3" customFormat="1" outlineLevel="1">
      <c r="A1894" s="48" t="s">
        <v>1525</v>
      </c>
      <c r="B1894" s="354" t="s">
        <v>839</v>
      </c>
      <c r="C1894" s="545"/>
      <c r="D1894" s="364" t="s">
        <v>840</v>
      </c>
      <c r="E1894" s="361"/>
      <c r="F1894" s="363"/>
      <c r="G1894" s="358"/>
      <c r="H1894" s="579">
        <f t="shared" si="82"/>
        <v>0</v>
      </c>
      <c r="I1894" s="2"/>
    </row>
    <row r="1895" spans="1:9" s="3" customFormat="1" ht="24" outlineLevel="1">
      <c r="A1895" s="48" t="s">
        <v>1525</v>
      </c>
      <c r="B1895" s="354" t="s">
        <v>841</v>
      </c>
      <c r="C1895" s="545"/>
      <c r="D1895" s="360" t="s">
        <v>842</v>
      </c>
      <c r="E1895" s="361"/>
      <c r="F1895" s="363"/>
      <c r="G1895" s="362"/>
      <c r="H1895" s="579">
        <f t="shared" si="82"/>
        <v>0</v>
      </c>
      <c r="I1895" s="2"/>
    </row>
    <row r="1896" spans="1:9" s="3" customFormat="1" outlineLevel="1">
      <c r="A1896" s="48" t="s">
        <v>1525</v>
      </c>
      <c r="B1896" s="355"/>
      <c r="C1896" s="546"/>
      <c r="D1896" s="360"/>
      <c r="E1896" s="361" t="s">
        <v>811</v>
      </c>
      <c r="F1896" s="363">
        <v>30</v>
      </c>
      <c r="G1896" s="362"/>
      <c r="H1896" s="579">
        <f t="shared" si="82"/>
        <v>0</v>
      </c>
      <c r="I1896" s="2"/>
    </row>
    <row r="1897" spans="1:9" s="3" customFormat="1" ht="24" outlineLevel="1">
      <c r="A1897" s="48" t="s">
        <v>1525</v>
      </c>
      <c r="B1897" s="354" t="s">
        <v>843</v>
      </c>
      <c r="C1897" s="545"/>
      <c r="D1897" s="360" t="s">
        <v>844</v>
      </c>
      <c r="E1897" s="361"/>
      <c r="F1897" s="363"/>
      <c r="G1897" s="362"/>
      <c r="H1897" s="579">
        <f t="shared" si="82"/>
        <v>0</v>
      </c>
      <c r="I1897" s="2"/>
    </row>
    <row r="1898" spans="1:9" s="3" customFormat="1" outlineLevel="1">
      <c r="A1898" s="48" t="s">
        <v>1525</v>
      </c>
      <c r="B1898" s="355"/>
      <c r="C1898" s="546"/>
      <c r="D1898" s="360"/>
      <c r="E1898" s="361" t="s">
        <v>811</v>
      </c>
      <c r="F1898" s="363">
        <v>120</v>
      </c>
      <c r="G1898" s="362"/>
      <c r="H1898" s="579">
        <f t="shared" si="82"/>
        <v>0</v>
      </c>
      <c r="I1898" s="2"/>
    </row>
    <row r="1899" spans="1:9" s="3" customFormat="1" ht="24" outlineLevel="1">
      <c r="A1899" s="48" t="s">
        <v>1525</v>
      </c>
      <c r="B1899" s="354" t="s">
        <v>845</v>
      </c>
      <c r="C1899" s="545"/>
      <c r="D1899" s="267" t="s">
        <v>846</v>
      </c>
      <c r="E1899" s="361"/>
      <c r="F1899" s="363"/>
      <c r="G1899" s="358"/>
      <c r="H1899" s="579">
        <f t="shared" si="82"/>
        <v>0</v>
      </c>
      <c r="I1899" s="2"/>
    </row>
    <row r="1900" spans="1:9" s="3" customFormat="1" outlineLevel="1">
      <c r="A1900" s="48" t="s">
        <v>1525</v>
      </c>
      <c r="B1900" s="355"/>
      <c r="C1900" s="546"/>
      <c r="D1900" s="360"/>
      <c r="E1900" s="361" t="s">
        <v>811</v>
      </c>
      <c r="F1900" s="363">
        <v>12</v>
      </c>
      <c r="G1900" s="362"/>
      <c r="H1900" s="579">
        <f t="shared" si="82"/>
        <v>0</v>
      </c>
      <c r="I1900" s="2"/>
    </row>
    <row r="1901" spans="1:9" s="3" customFormat="1" ht="24" outlineLevel="1">
      <c r="A1901" s="48" t="s">
        <v>1525</v>
      </c>
      <c r="B1901" s="354" t="s">
        <v>847</v>
      </c>
      <c r="C1901" s="545"/>
      <c r="D1901" s="267" t="s">
        <v>848</v>
      </c>
      <c r="E1901" s="361"/>
      <c r="F1901" s="363"/>
      <c r="G1901" s="362"/>
      <c r="H1901" s="579">
        <f t="shared" si="82"/>
        <v>0</v>
      </c>
      <c r="I1901" s="2"/>
    </row>
    <row r="1902" spans="1:9" s="3" customFormat="1" outlineLevel="1">
      <c r="A1902" s="48" t="s">
        <v>1525</v>
      </c>
      <c r="B1902" s="355"/>
      <c r="C1902" s="546"/>
      <c r="D1902" s="360"/>
      <c r="E1902" s="361" t="s">
        <v>811</v>
      </c>
      <c r="F1902" s="363">
        <v>40</v>
      </c>
      <c r="G1902" s="362"/>
      <c r="H1902" s="579">
        <f t="shared" si="82"/>
        <v>0</v>
      </c>
      <c r="I1902" s="2"/>
    </row>
    <row r="1903" spans="1:9" s="3" customFormat="1" outlineLevel="1">
      <c r="A1903" s="48" t="s">
        <v>1525</v>
      </c>
      <c r="B1903" s="355"/>
      <c r="C1903" s="546"/>
      <c r="D1903" s="364"/>
      <c r="E1903" s="361"/>
      <c r="F1903" s="363"/>
      <c r="G1903" s="358"/>
      <c r="H1903" s="579">
        <f t="shared" si="82"/>
        <v>0</v>
      </c>
      <c r="I1903" s="2"/>
    </row>
    <row r="1904" spans="1:9" s="3" customFormat="1" outlineLevel="1">
      <c r="A1904" s="48" t="s">
        <v>1525</v>
      </c>
      <c r="B1904" s="354" t="s">
        <v>849</v>
      </c>
      <c r="C1904" s="545"/>
      <c r="D1904" s="364" t="s">
        <v>850</v>
      </c>
      <c r="E1904" s="361"/>
      <c r="F1904" s="363"/>
      <c r="G1904" s="358"/>
      <c r="H1904" s="579">
        <f t="shared" si="82"/>
        <v>0</v>
      </c>
      <c r="I1904" s="2"/>
    </row>
    <row r="1905" spans="1:9" s="3" customFormat="1" ht="60" outlineLevel="1">
      <c r="A1905" s="48" t="s">
        <v>1525</v>
      </c>
      <c r="B1905" s="354" t="s">
        <v>851</v>
      </c>
      <c r="C1905" s="545"/>
      <c r="D1905" s="360" t="s">
        <v>852</v>
      </c>
      <c r="E1905" s="361"/>
      <c r="F1905" s="363"/>
      <c r="G1905" s="358"/>
      <c r="H1905" s="579">
        <f t="shared" si="82"/>
        <v>0</v>
      </c>
      <c r="I1905" s="2"/>
    </row>
    <row r="1906" spans="1:9" s="3" customFormat="1" outlineLevel="1">
      <c r="A1906" s="48" t="s">
        <v>1525</v>
      </c>
      <c r="B1906" s="355"/>
      <c r="C1906" s="546"/>
      <c r="D1906" s="360"/>
      <c r="E1906" s="361" t="s">
        <v>811</v>
      </c>
      <c r="F1906" s="363">
        <f>SUM(F1895:F1898)</f>
        <v>150</v>
      </c>
      <c r="G1906" s="362"/>
      <c r="H1906" s="579">
        <f t="shared" si="82"/>
        <v>0</v>
      </c>
      <c r="I1906" s="2"/>
    </row>
    <row r="1907" spans="1:9" s="3" customFormat="1" outlineLevel="1">
      <c r="A1907" s="48" t="s">
        <v>1525</v>
      </c>
      <c r="B1907" s="354" t="s">
        <v>853</v>
      </c>
      <c r="C1907" s="545"/>
      <c r="D1907" s="372" t="s">
        <v>854</v>
      </c>
      <c r="E1907" s="361"/>
      <c r="F1907" s="363"/>
      <c r="G1907" s="362"/>
      <c r="H1907" s="579">
        <f t="shared" si="82"/>
        <v>0</v>
      </c>
      <c r="I1907" s="2"/>
    </row>
    <row r="1908" spans="1:9" s="3" customFormat="1" outlineLevel="1">
      <c r="A1908" s="48" t="s">
        <v>1525</v>
      </c>
      <c r="B1908" s="383"/>
      <c r="C1908" s="548"/>
      <c r="D1908" s="360"/>
      <c r="E1908" s="361" t="s">
        <v>792</v>
      </c>
      <c r="F1908" s="363">
        <v>1</v>
      </c>
      <c r="G1908" s="362"/>
      <c r="H1908" s="579">
        <f t="shared" si="82"/>
        <v>0</v>
      </c>
      <c r="I1908" s="2"/>
    </row>
    <row r="1909" spans="1:9" s="3" customFormat="1" ht="36" outlineLevel="1">
      <c r="A1909" s="48" t="s">
        <v>1525</v>
      </c>
      <c r="B1909" s="354" t="s">
        <v>855</v>
      </c>
      <c r="C1909" s="545"/>
      <c r="D1909" s="372" t="s">
        <v>856</v>
      </c>
      <c r="E1909" s="361"/>
      <c r="F1909" s="363"/>
      <c r="G1909" s="362"/>
      <c r="H1909" s="579">
        <f t="shared" si="82"/>
        <v>0</v>
      </c>
      <c r="I1909" s="2"/>
    </row>
    <row r="1910" spans="1:9" s="3" customFormat="1" outlineLevel="1">
      <c r="A1910" s="48" t="s">
        <v>1525</v>
      </c>
      <c r="B1910" s="383"/>
      <c r="C1910" s="548"/>
      <c r="D1910" s="360"/>
      <c r="E1910" s="361" t="s">
        <v>811</v>
      </c>
      <c r="F1910" s="363">
        <f>F1866</f>
        <v>350</v>
      </c>
      <c r="G1910" s="362"/>
      <c r="H1910" s="579">
        <f t="shared" si="82"/>
        <v>0</v>
      </c>
      <c r="I1910" s="2"/>
    </row>
    <row r="1911" spans="1:9" s="3" customFormat="1" ht="24" outlineLevel="1">
      <c r="A1911" s="48" t="s">
        <v>1525</v>
      </c>
      <c r="B1911" s="354" t="s">
        <v>857</v>
      </c>
      <c r="C1911" s="545"/>
      <c r="D1911" s="360" t="s">
        <v>858</v>
      </c>
      <c r="E1911" s="361"/>
      <c r="F1911" s="363"/>
      <c r="G1911" s="362"/>
      <c r="H1911" s="579">
        <f t="shared" si="82"/>
        <v>0</v>
      </c>
      <c r="I1911" s="2"/>
    </row>
    <row r="1912" spans="1:9" s="3" customFormat="1" outlineLevel="1">
      <c r="A1912" s="48" t="s">
        <v>1525</v>
      </c>
      <c r="B1912" s="355"/>
      <c r="C1912" s="546"/>
      <c r="D1912" s="360"/>
      <c r="E1912" s="361" t="s">
        <v>792</v>
      </c>
      <c r="F1912" s="363">
        <v>1</v>
      </c>
      <c r="G1912" s="362"/>
      <c r="H1912" s="579">
        <f t="shared" si="82"/>
        <v>0</v>
      </c>
      <c r="I1912" s="2"/>
    </row>
    <row r="1913" spans="1:9" s="3" customFormat="1" outlineLevel="1">
      <c r="A1913" s="48" t="s">
        <v>1525</v>
      </c>
      <c r="B1913" s="354" t="s">
        <v>859</v>
      </c>
      <c r="C1913" s="545"/>
      <c r="D1913" s="360" t="s">
        <v>860</v>
      </c>
      <c r="E1913" s="361"/>
      <c r="F1913" s="363"/>
      <c r="G1913" s="362"/>
      <c r="H1913" s="579">
        <f t="shared" si="82"/>
        <v>0</v>
      </c>
      <c r="I1913" s="2"/>
    </row>
    <row r="1914" spans="1:9" s="3" customFormat="1" outlineLevel="1">
      <c r="A1914" s="48" t="s">
        <v>1525</v>
      </c>
      <c r="B1914" s="355"/>
      <c r="C1914" s="546"/>
      <c r="D1914" s="360"/>
      <c r="E1914" s="361" t="s">
        <v>792</v>
      </c>
      <c r="F1914" s="363">
        <v>1</v>
      </c>
      <c r="G1914" s="362"/>
      <c r="H1914" s="579">
        <f t="shared" ref="H1914:H1935" si="83">$F1914*G1914</f>
        <v>0</v>
      </c>
      <c r="I1914" s="2"/>
    </row>
    <row r="1915" spans="1:9" s="3" customFormat="1" ht="36" outlineLevel="1">
      <c r="A1915" s="48" t="s">
        <v>1525</v>
      </c>
      <c r="B1915" s="354" t="s">
        <v>861</v>
      </c>
      <c r="C1915" s="545"/>
      <c r="D1915" s="360" t="s">
        <v>862</v>
      </c>
      <c r="E1915" s="361"/>
      <c r="F1915" s="363"/>
      <c r="G1915" s="362"/>
      <c r="H1915" s="579">
        <f t="shared" si="83"/>
        <v>0</v>
      </c>
      <c r="I1915" s="2"/>
    </row>
    <row r="1916" spans="1:9" s="3" customFormat="1" outlineLevel="1">
      <c r="A1916" s="48" t="s">
        <v>1525</v>
      </c>
      <c r="B1916" s="355"/>
      <c r="C1916" s="546"/>
      <c r="D1916" s="367"/>
      <c r="E1916" s="361" t="s">
        <v>820</v>
      </c>
      <c r="F1916" s="363">
        <v>1</v>
      </c>
      <c r="G1916" s="362"/>
      <c r="H1916" s="579">
        <f t="shared" si="83"/>
        <v>0</v>
      </c>
      <c r="I1916" s="2"/>
    </row>
    <row r="1917" spans="1:9" s="3" customFormat="1" ht="36" outlineLevel="1">
      <c r="A1917" s="48" t="s">
        <v>1525</v>
      </c>
      <c r="B1917" s="354" t="s">
        <v>863</v>
      </c>
      <c r="C1917" s="545"/>
      <c r="D1917" s="378" t="s">
        <v>864</v>
      </c>
      <c r="E1917" s="379"/>
      <c r="F1917" s="380"/>
      <c r="G1917" s="252"/>
      <c r="H1917" s="579">
        <f t="shared" si="83"/>
        <v>0</v>
      </c>
      <c r="I1917" s="2"/>
    </row>
    <row r="1918" spans="1:9" s="3" customFormat="1" outlineLevel="1">
      <c r="A1918" s="48" t="s">
        <v>1525</v>
      </c>
      <c r="B1918" s="355"/>
      <c r="C1918" s="546"/>
      <c r="D1918" s="381"/>
      <c r="E1918" s="379" t="s">
        <v>811</v>
      </c>
      <c r="F1918" s="363">
        <v>40</v>
      </c>
      <c r="G1918" s="362"/>
      <c r="H1918" s="579">
        <f t="shared" si="83"/>
        <v>0</v>
      </c>
      <c r="I1918" s="2"/>
    </row>
    <row r="1919" spans="1:9" s="3" customFormat="1" ht="24" outlineLevel="1">
      <c r="A1919" s="48" t="s">
        <v>1525</v>
      </c>
      <c r="B1919" s="354" t="s">
        <v>865</v>
      </c>
      <c r="C1919" s="545"/>
      <c r="D1919" s="267" t="s">
        <v>866</v>
      </c>
      <c r="E1919" s="379"/>
      <c r="F1919" s="380"/>
      <c r="G1919" s="384"/>
      <c r="H1919" s="579">
        <f t="shared" si="83"/>
        <v>0</v>
      </c>
      <c r="I1919" s="2"/>
    </row>
    <row r="1920" spans="1:9" s="3" customFormat="1" outlineLevel="1">
      <c r="A1920" s="48" t="s">
        <v>1525</v>
      </c>
      <c r="B1920" s="355"/>
      <c r="C1920" s="546"/>
      <c r="D1920" s="360"/>
      <c r="E1920" s="379" t="s">
        <v>811</v>
      </c>
      <c r="F1920" s="363">
        <v>40</v>
      </c>
      <c r="G1920" s="362"/>
      <c r="H1920" s="579">
        <f t="shared" si="83"/>
        <v>0</v>
      </c>
      <c r="I1920" s="2"/>
    </row>
    <row r="1921" spans="1:9" s="3" customFormat="1" outlineLevel="1">
      <c r="A1921" s="48" t="s">
        <v>1525</v>
      </c>
      <c r="B1921" s="354" t="s">
        <v>867</v>
      </c>
      <c r="C1921" s="545"/>
      <c r="D1921" s="364" t="s">
        <v>868</v>
      </c>
      <c r="E1921" s="361"/>
      <c r="F1921" s="363"/>
      <c r="G1921" s="365"/>
      <c r="H1921" s="579">
        <f t="shared" si="83"/>
        <v>0</v>
      </c>
      <c r="I1921" s="2"/>
    </row>
    <row r="1922" spans="1:9" s="3" customFormat="1" ht="48" outlineLevel="1">
      <c r="A1922" s="48" t="s">
        <v>1525</v>
      </c>
      <c r="B1922" s="354" t="s">
        <v>869</v>
      </c>
      <c r="C1922" s="545"/>
      <c r="D1922" s="360" t="s">
        <v>870</v>
      </c>
      <c r="E1922" s="361"/>
      <c r="F1922" s="363"/>
      <c r="G1922" s="362"/>
      <c r="H1922" s="579">
        <f t="shared" si="83"/>
        <v>0</v>
      </c>
      <c r="I1922" s="2"/>
    </row>
    <row r="1923" spans="1:9" s="3" customFormat="1" outlineLevel="1">
      <c r="A1923" s="48" t="s">
        <v>1525</v>
      </c>
      <c r="B1923" s="355"/>
      <c r="C1923" s="546"/>
      <c r="D1923" s="360"/>
      <c r="E1923" s="361" t="s">
        <v>811</v>
      </c>
      <c r="F1923" s="363">
        <v>120</v>
      </c>
      <c r="G1923" s="362"/>
      <c r="H1923" s="579">
        <f t="shared" si="83"/>
        <v>0</v>
      </c>
      <c r="I1923" s="2"/>
    </row>
    <row r="1924" spans="1:9" s="3" customFormat="1" ht="24" outlineLevel="1">
      <c r="A1924" s="48" t="s">
        <v>1525</v>
      </c>
      <c r="B1924" s="354" t="s">
        <v>871</v>
      </c>
      <c r="C1924" s="545"/>
      <c r="D1924" s="360" t="s">
        <v>872</v>
      </c>
      <c r="E1924" s="361"/>
      <c r="F1924" s="363"/>
      <c r="G1924" s="362"/>
      <c r="H1924" s="579">
        <f t="shared" si="83"/>
        <v>0</v>
      </c>
      <c r="I1924" s="2"/>
    </row>
    <row r="1925" spans="1:9" s="3" customFormat="1" outlineLevel="1">
      <c r="A1925" s="48" t="s">
        <v>1525</v>
      </c>
      <c r="B1925" s="355"/>
      <c r="C1925" s="546"/>
      <c r="D1925" s="360"/>
      <c r="E1925" s="361" t="s">
        <v>58</v>
      </c>
      <c r="F1925" s="363">
        <v>0.5</v>
      </c>
      <c r="G1925" s="362"/>
      <c r="H1925" s="579">
        <f t="shared" si="83"/>
        <v>0</v>
      </c>
      <c r="I1925" s="2"/>
    </row>
    <row r="1926" spans="1:9" s="3" customFormat="1" ht="84" outlineLevel="1">
      <c r="A1926" s="48" t="s">
        <v>1525</v>
      </c>
      <c r="B1926" s="354" t="s">
        <v>873</v>
      </c>
      <c r="C1926" s="545"/>
      <c r="D1926" s="267" t="s">
        <v>874</v>
      </c>
      <c r="E1926" s="361"/>
      <c r="F1926" s="363"/>
      <c r="G1926" s="362"/>
      <c r="H1926" s="579">
        <f t="shared" si="83"/>
        <v>0</v>
      </c>
      <c r="I1926" s="2"/>
    </row>
    <row r="1927" spans="1:9" s="3" customFormat="1" outlineLevel="1">
      <c r="A1927" s="48" t="s">
        <v>1525</v>
      </c>
      <c r="B1927" s="385"/>
      <c r="C1927" s="549"/>
      <c r="D1927" s="360"/>
      <c r="E1927" s="361" t="s">
        <v>875</v>
      </c>
      <c r="F1927" s="363">
        <v>12</v>
      </c>
      <c r="G1927" s="362"/>
      <c r="H1927" s="579">
        <f t="shared" si="83"/>
        <v>0</v>
      </c>
      <c r="I1927" s="2"/>
    </row>
    <row r="1928" spans="1:9" s="3" customFormat="1" outlineLevel="1">
      <c r="A1928" s="48" t="s">
        <v>1525</v>
      </c>
      <c r="B1928" s="355"/>
      <c r="C1928" s="546"/>
      <c r="D1928" s="355"/>
      <c r="E1928" s="361"/>
      <c r="F1928" s="363"/>
      <c r="G1928" s="365"/>
      <c r="H1928" s="579">
        <f t="shared" si="83"/>
        <v>0</v>
      </c>
      <c r="I1928" s="2"/>
    </row>
    <row r="1929" spans="1:9" s="3" customFormat="1" outlineLevel="1">
      <c r="A1929" s="48" t="s">
        <v>1525</v>
      </c>
      <c r="B1929" s="354" t="s">
        <v>876</v>
      </c>
      <c r="C1929" s="545"/>
      <c r="D1929" s="366" t="s">
        <v>877</v>
      </c>
      <c r="E1929" s="361"/>
      <c r="F1929" s="363"/>
      <c r="G1929" s="365"/>
      <c r="H1929" s="579">
        <f t="shared" si="83"/>
        <v>0</v>
      </c>
      <c r="I1929" s="2"/>
    </row>
    <row r="1930" spans="1:9" s="3" customFormat="1" ht="36" outlineLevel="1">
      <c r="A1930" s="48" t="s">
        <v>1525</v>
      </c>
      <c r="B1930" s="354" t="s">
        <v>878</v>
      </c>
      <c r="C1930" s="545"/>
      <c r="D1930" s="372" t="s">
        <v>879</v>
      </c>
      <c r="E1930" s="361"/>
      <c r="F1930" s="363"/>
      <c r="G1930" s="358"/>
      <c r="H1930" s="579">
        <f t="shared" si="83"/>
        <v>0</v>
      </c>
      <c r="I1930" s="2"/>
    </row>
    <row r="1931" spans="1:9" s="3" customFormat="1" outlineLevel="1">
      <c r="A1931" s="48" t="s">
        <v>1525</v>
      </c>
      <c r="B1931" s="355"/>
      <c r="C1931" s="546"/>
      <c r="D1931" s="372"/>
      <c r="E1931" s="361" t="s">
        <v>820</v>
      </c>
      <c r="F1931" s="363">
        <v>1</v>
      </c>
      <c r="G1931" s="362"/>
      <c r="H1931" s="579">
        <f t="shared" si="83"/>
        <v>0</v>
      </c>
      <c r="I1931" s="2"/>
    </row>
    <row r="1932" spans="1:9" s="3" customFormat="1" ht="24" outlineLevel="1">
      <c r="A1932" s="48" t="s">
        <v>1525</v>
      </c>
      <c r="B1932" s="354" t="s">
        <v>880</v>
      </c>
      <c r="C1932" s="545"/>
      <c r="D1932" s="372" t="s">
        <v>881</v>
      </c>
      <c r="E1932" s="361"/>
      <c r="F1932" s="363"/>
      <c r="G1932" s="362"/>
      <c r="H1932" s="579">
        <f t="shared" si="83"/>
        <v>0</v>
      </c>
      <c r="I1932" s="2"/>
    </row>
    <row r="1933" spans="1:9" s="3" customFormat="1" outlineLevel="1">
      <c r="A1933" s="48" t="s">
        <v>1525</v>
      </c>
      <c r="B1933" s="355"/>
      <c r="C1933" s="546"/>
      <c r="D1933" s="372"/>
      <c r="E1933" s="361" t="s">
        <v>802</v>
      </c>
      <c r="F1933" s="363">
        <v>1</v>
      </c>
      <c r="G1933" s="362"/>
      <c r="H1933" s="579">
        <f t="shared" si="83"/>
        <v>0</v>
      </c>
      <c r="I1933" s="2"/>
    </row>
    <row r="1934" spans="1:9" s="3" customFormat="1" ht="36" outlineLevel="1">
      <c r="A1934" s="48" t="s">
        <v>1525</v>
      </c>
      <c r="B1934" s="354" t="s">
        <v>882</v>
      </c>
      <c r="C1934" s="545"/>
      <c r="D1934" s="372" t="s">
        <v>883</v>
      </c>
      <c r="E1934" s="361"/>
      <c r="F1934" s="363"/>
      <c r="G1934" s="362"/>
      <c r="H1934" s="579">
        <f t="shared" si="83"/>
        <v>0</v>
      </c>
      <c r="I1934" s="2"/>
    </row>
    <row r="1935" spans="1:9" s="3" customFormat="1" outlineLevel="1">
      <c r="A1935" s="48" t="s">
        <v>1525</v>
      </c>
      <c r="B1935" s="355"/>
      <c r="C1935" s="546"/>
      <c r="D1935" s="372"/>
      <c r="E1935" s="361" t="s">
        <v>820</v>
      </c>
      <c r="F1935" s="363">
        <v>1</v>
      </c>
      <c r="G1935" s="362"/>
      <c r="H1935" s="579">
        <f t="shared" si="83"/>
        <v>0</v>
      </c>
      <c r="I1935" s="2"/>
    </row>
    <row r="1936" spans="1:9" s="3" customFormat="1" outlineLevel="1">
      <c r="A1936" s="48" t="s">
        <v>1525</v>
      </c>
      <c r="B1936" s="386"/>
      <c r="C1936" s="550"/>
      <c r="D1936" s="355"/>
      <c r="E1936" s="361"/>
      <c r="F1936" s="363"/>
      <c r="G1936" s="387"/>
      <c r="H1936" s="365"/>
      <c r="I1936" s="2"/>
    </row>
    <row r="1937" spans="1:9" s="3" customFormat="1" ht="31.5">
      <c r="A1937" s="48" t="s">
        <v>1525</v>
      </c>
      <c r="B1937" s="236" t="str">
        <f>B1636</f>
        <v>E.</v>
      </c>
      <c r="C1937" s="538"/>
      <c r="D1937" s="237" t="s">
        <v>1524</v>
      </c>
      <c r="E1937" s="624"/>
      <c r="F1937" s="625"/>
      <c r="G1937" s="238"/>
      <c r="H1937" s="239">
        <f>SUM(H1640:H1936)</f>
        <v>0</v>
      </c>
      <c r="I1937" s="2"/>
    </row>
    <row r="1938" spans="1:9" s="3" customFormat="1">
      <c r="A1938" s="2"/>
      <c r="B1938" s="10"/>
      <c r="C1938" s="388"/>
      <c r="D1938" s="11"/>
      <c r="E1938" s="10"/>
      <c r="F1938" s="12"/>
      <c r="G1938" s="13"/>
      <c r="H1938" s="13"/>
      <c r="I1938" s="2"/>
    </row>
    <row r="1941" spans="1:9" ht="15.75">
      <c r="A1941" s="48" t="s">
        <v>614</v>
      </c>
      <c r="B1941" s="232" t="s">
        <v>445</v>
      </c>
      <c r="C1941" s="234"/>
      <c r="D1941" s="232" t="s">
        <v>1526</v>
      </c>
      <c r="E1941" s="233"/>
      <c r="F1941" s="234"/>
      <c r="G1941" s="235"/>
      <c r="H1941" s="235"/>
    </row>
    <row r="1942" spans="1:9" outlineLevel="1">
      <c r="A1942" s="48" t="s">
        <v>614</v>
      </c>
      <c r="C1942" s="554"/>
    </row>
    <row r="1943" spans="1:9" ht="15.75" outlineLevel="2">
      <c r="A1943" s="48" t="s">
        <v>614</v>
      </c>
      <c r="B1943" s="10" t="s">
        <v>1097</v>
      </c>
      <c r="C1943" s="555"/>
      <c r="D1943" s="240" t="s">
        <v>446</v>
      </c>
    </row>
    <row r="1944" spans="1:9" outlineLevel="2">
      <c r="A1944" s="48" t="s">
        <v>614</v>
      </c>
      <c r="C1944" s="554"/>
    </row>
    <row r="1945" spans="1:9" ht="128.25" outlineLevel="2">
      <c r="A1945" s="48" t="s">
        <v>614</v>
      </c>
      <c r="B1945" s="10" t="s">
        <v>1098</v>
      </c>
      <c r="C1945" s="554" t="s">
        <v>2487</v>
      </c>
      <c r="D1945" s="11" t="s">
        <v>447</v>
      </c>
    </row>
    <row r="1946" spans="1:9" outlineLevel="2">
      <c r="A1946" s="48" t="s">
        <v>614</v>
      </c>
      <c r="C1946" s="554"/>
    </row>
    <row r="1947" spans="1:9" ht="26.25" outlineLevel="2">
      <c r="A1947" s="48" t="s">
        <v>614</v>
      </c>
      <c r="C1947" s="554" t="s">
        <v>2487</v>
      </c>
      <c r="D1947" s="11" t="s">
        <v>448</v>
      </c>
      <c r="E1947" s="10" t="s">
        <v>40</v>
      </c>
      <c r="F1947" s="12">
        <v>2</v>
      </c>
      <c r="H1947" s="579">
        <f t="shared" ref="H1947:H2010" si="84">$F1947*G1947</f>
        <v>0</v>
      </c>
    </row>
    <row r="1948" spans="1:9" ht="26.25" outlineLevel="2">
      <c r="A1948" s="48" t="s">
        <v>614</v>
      </c>
      <c r="C1948" s="554"/>
      <c r="D1948" s="11" t="s">
        <v>449</v>
      </c>
      <c r="E1948" s="10" t="s">
        <v>40</v>
      </c>
      <c r="F1948" s="12">
        <v>2</v>
      </c>
      <c r="H1948" s="579">
        <f t="shared" si="84"/>
        <v>0</v>
      </c>
    </row>
    <row r="1949" spans="1:9" outlineLevel="2">
      <c r="A1949" s="48" t="s">
        <v>614</v>
      </c>
      <c r="C1949" s="554"/>
      <c r="H1949" s="579">
        <f t="shared" si="84"/>
        <v>0</v>
      </c>
    </row>
    <row r="1950" spans="1:9" ht="128.25" outlineLevel="2">
      <c r="A1950" s="48" t="s">
        <v>614</v>
      </c>
      <c r="B1950" s="10" t="s">
        <v>1099</v>
      </c>
      <c r="C1950" s="554" t="s">
        <v>2487</v>
      </c>
      <c r="D1950" s="11" t="s">
        <v>450</v>
      </c>
      <c r="H1950" s="579">
        <f t="shared" si="84"/>
        <v>0</v>
      </c>
    </row>
    <row r="1951" spans="1:9" outlineLevel="2">
      <c r="A1951" s="48" t="s">
        <v>614</v>
      </c>
      <c r="C1951" s="554"/>
      <c r="H1951" s="579">
        <f t="shared" si="84"/>
        <v>0</v>
      </c>
    </row>
    <row r="1952" spans="1:9" ht="26.25" outlineLevel="2">
      <c r="A1952" s="48" t="s">
        <v>614</v>
      </c>
      <c r="C1952" s="554" t="s">
        <v>2487</v>
      </c>
      <c r="D1952" s="11" t="s">
        <v>451</v>
      </c>
      <c r="E1952" s="10" t="s">
        <v>40</v>
      </c>
      <c r="F1952" s="12">
        <v>2</v>
      </c>
      <c r="H1952" s="579">
        <f t="shared" si="84"/>
        <v>0</v>
      </c>
    </row>
    <row r="1953" spans="1:8" ht="26.25" outlineLevel="2">
      <c r="A1953" s="48" t="s">
        <v>614</v>
      </c>
      <c r="C1953" s="554"/>
      <c r="D1953" s="11" t="s">
        <v>449</v>
      </c>
      <c r="E1953" s="10" t="s">
        <v>40</v>
      </c>
      <c r="F1953" s="12">
        <v>2</v>
      </c>
      <c r="H1953" s="579">
        <f t="shared" si="84"/>
        <v>0</v>
      </c>
    </row>
    <row r="1954" spans="1:8" outlineLevel="2">
      <c r="A1954" s="48" t="s">
        <v>614</v>
      </c>
      <c r="C1954" s="554"/>
      <c r="H1954" s="579">
        <f t="shared" si="84"/>
        <v>0</v>
      </c>
    </row>
    <row r="1955" spans="1:8" ht="153.75" outlineLevel="2">
      <c r="A1955" s="48" t="s">
        <v>614</v>
      </c>
      <c r="B1955" s="10" t="s">
        <v>1100</v>
      </c>
      <c r="C1955" s="554" t="s">
        <v>2487</v>
      </c>
      <c r="D1955" s="11" t="s">
        <v>452</v>
      </c>
      <c r="H1955" s="579">
        <f t="shared" si="84"/>
        <v>0</v>
      </c>
    </row>
    <row r="1956" spans="1:8" outlineLevel="2">
      <c r="A1956" s="48" t="s">
        <v>614</v>
      </c>
      <c r="C1956" s="554"/>
      <c r="H1956" s="579">
        <f t="shared" si="84"/>
        <v>0</v>
      </c>
    </row>
    <row r="1957" spans="1:8" ht="26.25" outlineLevel="2">
      <c r="A1957" s="48" t="s">
        <v>614</v>
      </c>
      <c r="C1957" s="554" t="s">
        <v>2487</v>
      </c>
      <c r="D1957" s="11" t="s">
        <v>451</v>
      </c>
      <c r="E1957" s="10" t="s">
        <v>40</v>
      </c>
      <c r="F1957" s="12">
        <v>1</v>
      </c>
      <c r="H1957" s="579">
        <f t="shared" si="84"/>
        <v>0</v>
      </c>
    </row>
    <row r="1958" spans="1:8" ht="26.25" outlineLevel="2">
      <c r="A1958" s="48" t="s">
        <v>614</v>
      </c>
      <c r="C1958" s="554"/>
      <c r="D1958" s="11" t="s">
        <v>449</v>
      </c>
      <c r="E1958" s="10" t="s">
        <v>40</v>
      </c>
      <c r="F1958" s="12">
        <v>1</v>
      </c>
      <c r="H1958" s="579">
        <f t="shared" si="84"/>
        <v>0</v>
      </c>
    </row>
    <row r="1959" spans="1:8" outlineLevel="2">
      <c r="A1959" s="48" t="s">
        <v>614</v>
      </c>
      <c r="C1959" s="554"/>
      <c r="H1959" s="579">
        <f t="shared" si="84"/>
        <v>0</v>
      </c>
    </row>
    <row r="1960" spans="1:8" ht="115.5" outlineLevel="2">
      <c r="A1960" s="48" t="s">
        <v>614</v>
      </c>
      <c r="B1960" s="10" t="s">
        <v>1101</v>
      </c>
      <c r="C1960" s="554"/>
      <c r="D1960" s="11" t="s">
        <v>453</v>
      </c>
      <c r="H1960" s="579">
        <f t="shared" si="84"/>
        <v>0</v>
      </c>
    </row>
    <row r="1961" spans="1:8" outlineLevel="2">
      <c r="A1961" s="48" t="s">
        <v>614</v>
      </c>
      <c r="C1961" s="554"/>
      <c r="H1961" s="579">
        <f t="shared" si="84"/>
        <v>0</v>
      </c>
    </row>
    <row r="1962" spans="1:8" ht="26.25" outlineLevel="2">
      <c r="A1962" s="48" t="s">
        <v>614</v>
      </c>
      <c r="C1962" s="554"/>
      <c r="D1962" s="11" t="s">
        <v>451</v>
      </c>
      <c r="E1962" s="10" t="s">
        <v>40</v>
      </c>
      <c r="F1962" s="12">
        <v>1</v>
      </c>
      <c r="H1962" s="579">
        <f t="shared" si="84"/>
        <v>0</v>
      </c>
    </row>
    <row r="1963" spans="1:8" ht="26.25" outlineLevel="2">
      <c r="A1963" s="48" t="s">
        <v>614</v>
      </c>
      <c r="C1963" s="554"/>
      <c r="D1963" s="11" t="s">
        <v>449</v>
      </c>
      <c r="E1963" s="10" t="s">
        <v>40</v>
      </c>
      <c r="F1963" s="12">
        <v>1</v>
      </c>
      <c r="H1963" s="579">
        <f t="shared" si="84"/>
        <v>0</v>
      </c>
    </row>
    <row r="1964" spans="1:8" outlineLevel="2">
      <c r="A1964" s="48" t="s">
        <v>614</v>
      </c>
      <c r="C1964" s="554"/>
      <c r="H1964" s="579">
        <f t="shared" si="84"/>
        <v>0</v>
      </c>
    </row>
    <row r="1965" spans="1:8" ht="141" outlineLevel="2">
      <c r="A1965" s="48" t="s">
        <v>614</v>
      </c>
      <c r="B1965" s="10" t="s">
        <v>1102</v>
      </c>
      <c r="C1965" s="554"/>
      <c r="D1965" s="11" t="s">
        <v>454</v>
      </c>
      <c r="H1965" s="579">
        <f t="shared" si="84"/>
        <v>0</v>
      </c>
    </row>
    <row r="1966" spans="1:8" ht="26.25" outlineLevel="2">
      <c r="A1966" s="48" t="s">
        <v>614</v>
      </c>
      <c r="C1966" s="554"/>
      <c r="D1966" s="11" t="s">
        <v>451</v>
      </c>
      <c r="E1966" s="10" t="s">
        <v>40</v>
      </c>
      <c r="F1966" s="12">
        <v>1</v>
      </c>
      <c r="H1966" s="579">
        <f t="shared" si="84"/>
        <v>0</v>
      </c>
    </row>
    <row r="1967" spans="1:8" ht="26.25" outlineLevel="2">
      <c r="A1967" s="48" t="s">
        <v>614</v>
      </c>
      <c r="C1967" s="554"/>
      <c r="D1967" s="11" t="s">
        <v>449</v>
      </c>
      <c r="E1967" s="10" t="s">
        <v>40</v>
      </c>
      <c r="F1967" s="12">
        <v>1</v>
      </c>
      <c r="H1967" s="579">
        <f t="shared" si="84"/>
        <v>0</v>
      </c>
    </row>
    <row r="1968" spans="1:8" outlineLevel="2">
      <c r="A1968" s="48" t="s">
        <v>614</v>
      </c>
      <c r="C1968" s="554"/>
      <c r="H1968" s="579">
        <f t="shared" si="84"/>
        <v>0</v>
      </c>
    </row>
    <row r="1969" spans="1:8" ht="128.25" outlineLevel="2">
      <c r="A1969" s="48" t="s">
        <v>614</v>
      </c>
      <c r="B1969" s="10" t="s">
        <v>1103</v>
      </c>
      <c r="C1969" s="554"/>
      <c r="D1969" s="11" t="s">
        <v>455</v>
      </c>
      <c r="H1969" s="579">
        <f t="shared" si="84"/>
        <v>0</v>
      </c>
    </row>
    <row r="1970" spans="1:8" ht="26.25" outlineLevel="2">
      <c r="A1970" s="48" t="s">
        <v>614</v>
      </c>
      <c r="C1970" s="554"/>
      <c r="D1970" s="11" t="s">
        <v>451</v>
      </c>
      <c r="E1970" s="10" t="s">
        <v>40</v>
      </c>
      <c r="F1970" s="12">
        <v>1</v>
      </c>
      <c r="H1970" s="579">
        <f t="shared" si="84"/>
        <v>0</v>
      </c>
    </row>
    <row r="1971" spans="1:8" ht="26.25" outlineLevel="2">
      <c r="A1971" s="48" t="s">
        <v>614</v>
      </c>
      <c r="C1971" s="554"/>
      <c r="D1971" s="11" t="s">
        <v>449</v>
      </c>
      <c r="E1971" s="10" t="s">
        <v>40</v>
      </c>
      <c r="F1971" s="12">
        <v>1</v>
      </c>
      <c r="H1971" s="579">
        <f t="shared" si="84"/>
        <v>0</v>
      </c>
    </row>
    <row r="1972" spans="1:8" outlineLevel="2">
      <c r="A1972" s="48" t="s">
        <v>614</v>
      </c>
      <c r="C1972" s="554"/>
      <c r="H1972" s="579">
        <f t="shared" si="84"/>
        <v>0</v>
      </c>
    </row>
    <row r="1973" spans="1:8" ht="115.5" outlineLevel="2">
      <c r="A1973" s="48" t="s">
        <v>614</v>
      </c>
      <c r="B1973" s="10" t="s">
        <v>1104</v>
      </c>
      <c r="C1973" s="554"/>
      <c r="D1973" s="11" t="s">
        <v>456</v>
      </c>
      <c r="H1973" s="579">
        <f t="shared" si="84"/>
        <v>0</v>
      </c>
    </row>
    <row r="1974" spans="1:8" outlineLevel="2">
      <c r="A1974" s="48" t="s">
        <v>614</v>
      </c>
      <c r="C1974" s="554"/>
      <c r="H1974" s="579">
        <f t="shared" si="84"/>
        <v>0</v>
      </c>
    </row>
    <row r="1975" spans="1:8" ht="26.25" outlineLevel="2">
      <c r="A1975" s="48" t="s">
        <v>614</v>
      </c>
      <c r="C1975" s="554"/>
      <c r="D1975" s="11" t="s">
        <v>451</v>
      </c>
      <c r="E1975" s="10" t="s">
        <v>40</v>
      </c>
      <c r="F1975" s="12">
        <v>1</v>
      </c>
      <c r="H1975" s="579">
        <f t="shared" si="84"/>
        <v>0</v>
      </c>
    </row>
    <row r="1976" spans="1:8" ht="26.25" outlineLevel="2">
      <c r="A1976" s="48" t="s">
        <v>614</v>
      </c>
      <c r="C1976" s="554"/>
      <c r="D1976" s="11" t="s">
        <v>449</v>
      </c>
      <c r="E1976" s="10" t="s">
        <v>40</v>
      </c>
      <c r="F1976" s="12">
        <v>1</v>
      </c>
      <c r="H1976" s="579">
        <f t="shared" si="84"/>
        <v>0</v>
      </c>
    </row>
    <row r="1977" spans="1:8" outlineLevel="2">
      <c r="A1977" s="48" t="s">
        <v>614</v>
      </c>
      <c r="C1977" s="554"/>
      <c r="H1977" s="579">
        <f t="shared" si="84"/>
        <v>0</v>
      </c>
    </row>
    <row r="1978" spans="1:8" ht="128.25" outlineLevel="2">
      <c r="A1978" s="48" t="s">
        <v>614</v>
      </c>
      <c r="B1978" s="10" t="s">
        <v>1105</v>
      </c>
      <c r="C1978" s="554" t="s">
        <v>2488</v>
      </c>
      <c r="D1978" s="11" t="s">
        <v>457</v>
      </c>
      <c r="H1978" s="579">
        <f t="shared" si="84"/>
        <v>0</v>
      </c>
    </row>
    <row r="1979" spans="1:8" outlineLevel="2">
      <c r="A1979" s="48" t="s">
        <v>614</v>
      </c>
      <c r="C1979" s="554"/>
      <c r="H1979" s="579">
        <f t="shared" si="84"/>
        <v>0</v>
      </c>
    </row>
    <row r="1980" spans="1:8" ht="26.25" outlineLevel="2">
      <c r="A1980" s="48" t="s">
        <v>614</v>
      </c>
      <c r="C1980" s="554" t="s">
        <v>2488</v>
      </c>
      <c r="D1980" s="11" t="s">
        <v>451</v>
      </c>
      <c r="E1980" s="10" t="s">
        <v>40</v>
      </c>
      <c r="F1980" s="12">
        <v>1</v>
      </c>
      <c r="H1980" s="579">
        <f t="shared" si="84"/>
        <v>0</v>
      </c>
    </row>
    <row r="1981" spans="1:8" ht="26.25" outlineLevel="2">
      <c r="A1981" s="48" t="s">
        <v>614</v>
      </c>
      <c r="C1981" s="554"/>
      <c r="D1981" s="11" t="s">
        <v>449</v>
      </c>
      <c r="E1981" s="10" t="s">
        <v>40</v>
      </c>
      <c r="F1981" s="12">
        <v>1</v>
      </c>
      <c r="H1981" s="579">
        <f t="shared" si="84"/>
        <v>0</v>
      </c>
    </row>
    <row r="1982" spans="1:8" outlineLevel="2">
      <c r="A1982" s="48" t="s">
        <v>614</v>
      </c>
      <c r="C1982" s="554"/>
      <c r="H1982" s="579">
        <f t="shared" si="84"/>
        <v>0</v>
      </c>
    </row>
    <row r="1983" spans="1:8" ht="77.25" outlineLevel="2">
      <c r="A1983" s="48" t="s">
        <v>614</v>
      </c>
      <c r="B1983" s="10" t="s">
        <v>1106</v>
      </c>
      <c r="C1983" s="554" t="s">
        <v>2488</v>
      </c>
      <c r="D1983" s="11" t="s">
        <v>458</v>
      </c>
      <c r="H1983" s="579">
        <f t="shared" si="84"/>
        <v>0</v>
      </c>
    </row>
    <row r="1984" spans="1:8" outlineLevel="2">
      <c r="A1984" s="48" t="s">
        <v>614</v>
      </c>
      <c r="C1984" s="554"/>
      <c r="H1984" s="579">
        <f t="shared" si="84"/>
        <v>0</v>
      </c>
    </row>
    <row r="1985" spans="1:8" ht="26.25" outlineLevel="2">
      <c r="A1985" s="48" t="s">
        <v>614</v>
      </c>
      <c r="C1985" s="554" t="s">
        <v>2488</v>
      </c>
      <c r="D1985" s="11" t="s">
        <v>451</v>
      </c>
      <c r="E1985" s="10" t="s">
        <v>40</v>
      </c>
      <c r="F1985" s="12">
        <v>1</v>
      </c>
      <c r="H1985" s="579">
        <f t="shared" si="84"/>
        <v>0</v>
      </c>
    </row>
    <row r="1986" spans="1:8" ht="26.25" outlineLevel="2">
      <c r="A1986" s="48" t="s">
        <v>614</v>
      </c>
      <c r="C1986" s="554"/>
      <c r="D1986" s="11" t="s">
        <v>449</v>
      </c>
      <c r="E1986" s="10" t="s">
        <v>40</v>
      </c>
      <c r="F1986" s="12">
        <v>1</v>
      </c>
      <c r="H1986" s="579">
        <f t="shared" si="84"/>
        <v>0</v>
      </c>
    </row>
    <row r="1987" spans="1:8" outlineLevel="2">
      <c r="A1987" s="48" t="s">
        <v>614</v>
      </c>
      <c r="C1987" s="554"/>
      <c r="H1987" s="579">
        <f t="shared" si="84"/>
        <v>0</v>
      </c>
    </row>
    <row r="1988" spans="1:8" outlineLevel="2">
      <c r="A1988" s="48" t="s">
        <v>614</v>
      </c>
      <c r="C1988" s="554"/>
      <c r="H1988" s="579">
        <f t="shared" si="84"/>
        <v>0</v>
      </c>
    </row>
    <row r="1989" spans="1:8" ht="64.5" outlineLevel="2">
      <c r="A1989" s="48" t="s">
        <v>614</v>
      </c>
      <c r="B1989" s="10" t="s">
        <v>1107</v>
      </c>
      <c r="C1989" s="554" t="s">
        <v>2489</v>
      </c>
      <c r="D1989" s="11" t="s">
        <v>459</v>
      </c>
      <c r="H1989" s="579">
        <f t="shared" si="84"/>
        <v>0</v>
      </c>
    </row>
    <row r="1990" spans="1:8" outlineLevel="2">
      <c r="A1990" s="48" t="s">
        <v>614</v>
      </c>
      <c r="C1990" s="554"/>
      <c r="H1990" s="579">
        <f t="shared" si="84"/>
        <v>0</v>
      </c>
    </row>
    <row r="1991" spans="1:8" ht="26.25" outlineLevel="2">
      <c r="A1991" s="48" t="s">
        <v>614</v>
      </c>
      <c r="C1991" s="554" t="s">
        <v>2489</v>
      </c>
      <c r="D1991" s="11" t="s">
        <v>451</v>
      </c>
      <c r="E1991" s="10" t="s">
        <v>40</v>
      </c>
      <c r="F1991" s="12">
        <v>1</v>
      </c>
      <c r="H1991" s="579">
        <f t="shared" si="84"/>
        <v>0</v>
      </c>
    </row>
    <row r="1992" spans="1:8" ht="26.25" outlineLevel="2">
      <c r="A1992" s="48" t="s">
        <v>614</v>
      </c>
      <c r="C1992" s="554"/>
      <c r="D1992" s="11" t="s">
        <v>449</v>
      </c>
      <c r="E1992" s="10" t="s">
        <v>40</v>
      </c>
      <c r="F1992" s="12">
        <v>1</v>
      </c>
      <c r="H1992" s="579">
        <f t="shared" si="84"/>
        <v>0</v>
      </c>
    </row>
    <row r="1993" spans="1:8" outlineLevel="2">
      <c r="A1993" s="48" t="s">
        <v>614</v>
      </c>
      <c r="C1993" s="554"/>
      <c r="H1993" s="579">
        <f t="shared" si="84"/>
        <v>0</v>
      </c>
    </row>
    <row r="1994" spans="1:8" ht="77.25" outlineLevel="2">
      <c r="A1994" s="48" t="s">
        <v>614</v>
      </c>
      <c r="B1994" s="10" t="s">
        <v>1108</v>
      </c>
      <c r="C1994" s="554" t="s">
        <v>2488</v>
      </c>
      <c r="D1994" s="11" t="s">
        <v>460</v>
      </c>
      <c r="H1994" s="579">
        <f t="shared" si="84"/>
        <v>0</v>
      </c>
    </row>
    <row r="1995" spans="1:8" outlineLevel="2">
      <c r="A1995" s="48" t="s">
        <v>614</v>
      </c>
      <c r="C1995" s="554"/>
      <c r="H1995" s="579">
        <f t="shared" si="84"/>
        <v>0</v>
      </c>
    </row>
    <row r="1996" spans="1:8" ht="26.25" outlineLevel="2">
      <c r="A1996" s="48" t="s">
        <v>614</v>
      </c>
      <c r="C1996" s="554" t="s">
        <v>2488</v>
      </c>
      <c r="D1996" s="11" t="s">
        <v>451</v>
      </c>
      <c r="E1996" s="10" t="s">
        <v>40</v>
      </c>
      <c r="F1996" s="12">
        <v>2</v>
      </c>
      <c r="H1996" s="579">
        <f t="shared" si="84"/>
        <v>0</v>
      </c>
    </row>
    <row r="1997" spans="1:8" ht="26.25" outlineLevel="2">
      <c r="A1997" s="48" t="s">
        <v>614</v>
      </c>
      <c r="C1997" s="554"/>
      <c r="D1997" s="11" t="s">
        <v>449</v>
      </c>
      <c r="E1997" s="10" t="s">
        <v>40</v>
      </c>
      <c r="F1997" s="12">
        <v>2</v>
      </c>
      <c r="H1997" s="579">
        <f t="shared" si="84"/>
        <v>0</v>
      </c>
    </row>
    <row r="1998" spans="1:8" outlineLevel="2">
      <c r="A1998" s="48" t="s">
        <v>614</v>
      </c>
      <c r="C1998" s="554"/>
      <c r="H1998" s="579">
        <f t="shared" si="84"/>
        <v>0</v>
      </c>
    </row>
    <row r="1999" spans="1:8" ht="77.25" outlineLevel="2">
      <c r="A1999" s="48" t="s">
        <v>614</v>
      </c>
      <c r="B1999" s="10" t="s">
        <v>1109</v>
      </c>
      <c r="C1999" s="554" t="s">
        <v>2488</v>
      </c>
      <c r="D1999" s="11" t="s">
        <v>461</v>
      </c>
      <c r="H1999" s="579">
        <f t="shared" si="84"/>
        <v>0</v>
      </c>
    </row>
    <row r="2000" spans="1:8" outlineLevel="2">
      <c r="A2000" s="48" t="s">
        <v>614</v>
      </c>
      <c r="C2000" s="554"/>
      <c r="H2000" s="579">
        <f t="shared" si="84"/>
        <v>0</v>
      </c>
    </row>
    <row r="2001" spans="1:8" ht="26.25" outlineLevel="2">
      <c r="A2001" s="48" t="s">
        <v>614</v>
      </c>
      <c r="C2001" s="554" t="s">
        <v>2488</v>
      </c>
      <c r="D2001" s="11" t="s">
        <v>451</v>
      </c>
      <c r="E2001" s="10" t="s">
        <v>40</v>
      </c>
      <c r="F2001" s="12">
        <v>2</v>
      </c>
      <c r="H2001" s="579">
        <f t="shared" si="84"/>
        <v>0</v>
      </c>
    </row>
    <row r="2002" spans="1:8" ht="26.25" outlineLevel="2">
      <c r="A2002" s="48" t="s">
        <v>614</v>
      </c>
      <c r="C2002" s="554"/>
      <c r="D2002" s="11" t="s">
        <v>449</v>
      </c>
      <c r="E2002" s="10" t="s">
        <v>40</v>
      </c>
      <c r="F2002" s="12">
        <v>2</v>
      </c>
      <c r="H2002" s="579">
        <f t="shared" si="84"/>
        <v>0</v>
      </c>
    </row>
    <row r="2003" spans="1:8" outlineLevel="2">
      <c r="A2003" s="48" t="s">
        <v>614</v>
      </c>
      <c r="C2003" s="554"/>
      <c r="H2003" s="579">
        <f t="shared" si="84"/>
        <v>0</v>
      </c>
    </row>
    <row r="2004" spans="1:8" ht="204.75" outlineLevel="2">
      <c r="A2004" s="48" t="s">
        <v>614</v>
      </c>
      <c r="B2004" s="10" t="s">
        <v>1110</v>
      </c>
      <c r="C2004" s="554" t="s">
        <v>2490</v>
      </c>
      <c r="D2004" s="11" t="s">
        <v>462</v>
      </c>
      <c r="H2004" s="579">
        <f t="shared" si="84"/>
        <v>0</v>
      </c>
    </row>
    <row r="2005" spans="1:8" ht="39" outlineLevel="2">
      <c r="A2005" s="48" t="s">
        <v>614</v>
      </c>
      <c r="C2005" s="554" t="s">
        <v>2490</v>
      </c>
      <c r="D2005" s="11" t="s">
        <v>463</v>
      </c>
      <c r="H2005" s="579">
        <f t="shared" si="84"/>
        <v>0</v>
      </c>
    </row>
    <row r="2006" spans="1:8" ht="39" outlineLevel="2">
      <c r="A2006" s="48" t="s">
        <v>614</v>
      </c>
      <c r="C2006" s="554" t="s">
        <v>2490</v>
      </c>
      <c r="D2006" s="11" t="s">
        <v>464</v>
      </c>
      <c r="H2006" s="579">
        <f t="shared" si="84"/>
        <v>0</v>
      </c>
    </row>
    <row r="2007" spans="1:8" outlineLevel="2">
      <c r="A2007" s="48" t="s">
        <v>614</v>
      </c>
      <c r="C2007" s="554"/>
      <c r="H2007" s="579">
        <f t="shared" si="84"/>
        <v>0</v>
      </c>
    </row>
    <row r="2008" spans="1:8" ht="26.25" outlineLevel="2">
      <c r="A2008" s="48" t="s">
        <v>614</v>
      </c>
      <c r="C2008" s="554" t="s">
        <v>2490</v>
      </c>
      <c r="D2008" s="11" t="s">
        <v>451</v>
      </c>
      <c r="E2008" s="10" t="s">
        <v>40</v>
      </c>
      <c r="F2008" s="12">
        <v>4</v>
      </c>
      <c r="H2008" s="579">
        <f t="shared" si="84"/>
        <v>0</v>
      </c>
    </row>
    <row r="2009" spans="1:8" ht="26.25" outlineLevel="2">
      <c r="A2009" s="48" t="s">
        <v>614</v>
      </c>
      <c r="C2009" s="554"/>
      <c r="D2009" s="11" t="s">
        <v>449</v>
      </c>
      <c r="E2009" s="10" t="s">
        <v>40</v>
      </c>
      <c r="F2009" s="12">
        <v>4</v>
      </c>
      <c r="H2009" s="579">
        <f t="shared" si="84"/>
        <v>0</v>
      </c>
    </row>
    <row r="2010" spans="1:8" outlineLevel="2">
      <c r="A2010" s="48" t="s">
        <v>614</v>
      </c>
      <c r="C2010" s="554"/>
      <c r="H2010" s="579">
        <f t="shared" si="84"/>
        <v>0</v>
      </c>
    </row>
    <row r="2011" spans="1:8" ht="77.25" outlineLevel="2">
      <c r="A2011" s="48" t="s">
        <v>614</v>
      </c>
      <c r="B2011" s="10" t="s">
        <v>1111</v>
      </c>
      <c r="C2011" s="554" t="s">
        <v>2491</v>
      </c>
      <c r="D2011" s="11" t="s">
        <v>465</v>
      </c>
      <c r="H2011" s="579">
        <f t="shared" ref="H2011:H2020" si="85">$F2011*G2011</f>
        <v>0</v>
      </c>
    </row>
    <row r="2012" spans="1:8" outlineLevel="2">
      <c r="A2012" s="48" t="s">
        <v>614</v>
      </c>
      <c r="C2012" s="554"/>
      <c r="H2012" s="579">
        <f t="shared" si="85"/>
        <v>0</v>
      </c>
    </row>
    <row r="2013" spans="1:8" ht="26.25" outlineLevel="2">
      <c r="A2013" s="48" t="s">
        <v>614</v>
      </c>
      <c r="C2013" s="554" t="s">
        <v>2491</v>
      </c>
      <c r="D2013" s="11" t="s">
        <v>451</v>
      </c>
      <c r="E2013" s="10" t="s">
        <v>40</v>
      </c>
      <c r="F2013" s="12">
        <v>8</v>
      </c>
      <c r="H2013" s="579">
        <f t="shared" si="85"/>
        <v>0</v>
      </c>
    </row>
    <row r="2014" spans="1:8" ht="26.25" outlineLevel="2">
      <c r="A2014" s="48" t="s">
        <v>614</v>
      </c>
      <c r="C2014" s="554"/>
      <c r="D2014" s="11" t="s">
        <v>449</v>
      </c>
      <c r="E2014" s="10" t="s">
        <v>40</v>
      </c>
      <c r="F2014" s="12">
        <v>11</v>
      </c>
      <c r="H2014" s="579">
        <f t="shared" si="85"/>
        <v>0</v>
      </c>
    </row>
    <row r="2015" spans="1:8" outlineLevel="2">
      <c r="A2015" s="48" t="s">
        <v>614</v>
      </c>
      <c r="C2015" s="554"/>
      <c r="H2015" s="579">
        <f t="shared" si="85"/>
        <v>0</v>
      </c>
    </row>
    <row r="2016" spans="1:8" outlineLevel="2">
      <c r="A2016" s="48" t="s">
        <v>614</v>
      </c>
      <c r="C2016" s="554"/>
      <c r="H2016" s="579">
        <f t="shared" si="85"/>
        <v>0</v>
      </c>
    </row>
    <row r="2017" spans="1:8" ht="102.75" outlineLevel="2">
      <c r="A2017" s="48" t="s">
        <v>614</v>
      </c>
      <c r="B2017" s="10" t="s">
        <v>1112</v>
      </c>
      <c r="C2017" s="554" t="s">
        <v>2496</v>
      </c>
      <c r="D2017" s="11" t="s">
        <v>466</v>
      </c>
      <c r="H2017" s="579">
        <f t="shared" si="85"/>
        <v>0</v>
      </c>
    </row>
    <row r="2018" spans="1:8" outlineLevel="2">
      <c r="A2018" s="48" t="s">
        <v>614</v>
      </c>
      <c r="C2018" s="554"/>
      <c r="H2018" s="579">
        <f t="shared" si="85"/>
        <v>0</v>
      </c>
    </row>
    <row r="2019" spans="1:8" ht="26.25" outlineLevel="2">
      <c r="A2019" s="48" t="s">
        <v>614</v>
      </c>
      <c r="C2019" s="554" t="s">
        <v>2496</v>
      </c>
      <c r="D2019" s="11" t="s">
        <v>451</v>
      </c>
      <c r="E2019" s="10" t="s">
        <v>40</v>
      </c>
      <c r="F2019" s="12">
        <v>1</v>
      </c>
      <c r="H2019" s="579">
        <f t="shared" si="85"/>
        <v>0</v>
      </c>
    </row>
    <row r="2020" spans="1:8" ht="26.25" outlineLevel="2">
      <c r="A2020" s="48" t="s">
        <v>614</v>
      </c>
      <c r="C2020" s="554"/>
      <c r="D2020" s="11" t="s">
        <v>449</v>
      </c>
      <c r="E2020" s="10" t="s">
        <v>40</v>
      </c>
      <c r="F2020" s="12">
        <v>1</v>
      </c>
      <c r="H2020" s="579">
        <f t="shared" si="85"/>
        <v>0</v>
      </c>
    </row>
    <row r="2021" spans="1:8" outlineLevel="2">
      <c r="A2021" s="48" t="s">
        <v>614</v>
      </c>
      <c r="C2021" s="554"/>
    </row>
    <row r="2022" spans="1:8" outlineLevel="1">
      <c r="A2022" s="48" t="s">
        <v>614</v>
      </c>
      <c r="B2022" s="125"/>
      <c r="C2022" s="556"/>
      <c r="D2022" s="131" t="s">
        <v>446</v>
      </c>
      <c r="E2022" s="621" t="s">
        <v>9</v>
      </c>
      <c r="F2022" s="621"/>
      <c r="G2022" s="132"/>
      <c r="H2022" s="133">
        <f>SUM(H1942:H2021)</f>
        <v>0</v>
      </c>
    </row>
    <row r="2023" spans="1:8" outlineLevel="1">
      <c r="A2023" s="48" t="s">
        <v>614</v>
      </c>
      <c r="C2023" s="554"/>
    </row>
    <row r="2024" spans="1:8" ht="15.75" outlineLevel="2">
      <c r="A2024" s="48" t="s">
        <v>614</v>
      </c>
      <c r="B2024" s="10" t="s">
        <v>1113</v>
      </c>
      <c r="C2024" s="555"/>
      <c r="D2024" s="240" t="s">
        <v>467</v>
      </c>
    </row>
    <row r="2025" spans="1:8" outlineLevel="2">
      <c r="A2025" s="48" t="s">
        <v>614</v>
      </c>
      <c r="C2025" s="554"/>
    </row>
    <row r="2026" spans="1:8" ht="179.25" outlineLevel="2">
      <c r="A2026" s="48" t="s">
        <v>614</v>
      </c>
      <c r="B2026" s="10" t="s">
        <v>1114</v>
      </c>
      <c r="C2026" s="554"/>
      <c r="D2026" s="11" t="s">
        <v>468</v>
      </c>
    </row>
    <row r="2027" spans="1:8" ht="26.25" outlineLevel="2">
      <c r="A2027" s="48" t="s">
        <v>614</v>
      </c>
      <c r="C2027" s="554"/>
      <c r="D2027" s="11" t="s">
        <v>469</v>
      </c>
      <c r="E2027" s="10" t="s">
        <v>40</v>
      </c>
      <c r="F2027" s="12">
        <v>1</v>
      </c>
      <c r="H2027" s="579">
        <f t="shared" ref="H2027:H2058" si="86">$F2027*G2027</f>
        <v>0</v>
      </c>
    </row>
    <row r="2028" spans="1:8" outlineLevel="2">
      <c r="A2028" s="48" t="s">
        <v>614</v>
      </c>
      <c r="C2028" s="554"/>
      <c r="H2028" s="579">
        <f t="shared" si="86"/>
        <v>0</v>
      </c>
    </row>
    <row r="2029" spans="1:8" ht="255.75" outlineLevel="2">
      <c r="A2029" s="48" t="s">
        <v>614</v>
      </c>
      <c r="B2029" s="10" t="s">
        <v>1115</v>
      </c>
      <c r="C2029" s="554"/>
      <c r="D2029" s="11" t="s">
        <v>470</v>
      </c>
      <c r="H2029" s="579">
        <f t="shared" si="86"/>
        <v>0</v>
      </c>
    </row>
    <row r="2030" spans="1:8" ht="26.25" outlineLevel="2">
      <c r="A2030" s="48" t="s">
        <v>614</v>
      </c>
      <c r="C2030" s="554"/>
      <c r="D2030" s="11" t="s">
        <v>471</v>
      </c>
      <c r="E2030" s="10" t="s">
        <v>472</v>
      </c>
      <c r="F2030" s="12">
        <v>1</v>
      </c>
      <c r="H2030" s="579">
        <f t="shared" si="86"/>
        <v>0</v>
      </c>
    </row>
    <row r="2031" spans="1:8" outlineLevel="2">
      <c r="A2031" s="48" t="s">
        <v>614</v>
      </c>
      <c r="C2031" s="554"/>
      <c r="H2031" s="579">
        <f t="shared" si="86"/>
        <v>0</v>
      </c>
    </row>
    <row r="2032" spans="1:8" ht="230.25" outlineLevel="2">
      <c r="A2032" s="48" t="s">
        <v>614</v>
      </c>
      <c r="B2032" s="10" t="s">
        <v>1116</v>
      </c>
      <c r="C2032" s="554"/>
      <c r="D2032" s="11" t="s">
        <v>473</v>
      </c>
      <c r="H2032" s="579">
        <f t="shared" si="86"/>
        <v>0</v>
      </c>
    </row>
    <row r="2033" spans="1:8" ht="26.25" outlineLevel="2">
      <c r="A2033" s="48" t="s">
        <v>614</v>
      </c>
      <c r="C2033" s="554"/>
      <c r="D2033" s="11" t="s">
        <v>474</v>
      </c>
      <c r="E2033" s="10" t="s">
        <v>40</v>
      </c>
      <c r="F2033" s="12">
        <v>5</v>
      </c>
      <c r="H2033" s="579">
        <f t="shared" si="86"/>
        <v>0</v>
      </c>
    </row>
    <row r="2034" spans="1:8" outlineLevel="2">
      <c r="A2034" s="48" t="s">
        <v>614</v>
      </c>
      <c r="C2034" s="554"/>
      <c r="H2034" s="579">
        <f t="shared" si="86"/>
        <v>0</v>
      </c>
    </row>
    <row r="2035" spans="1:8" ht="166.5" outlineLevel="2">
      <c r="A2035" s="48" t="s">
        <v>614</v>
      </c>
      <c r="B2035" s="10" t="s">
        <v>1117</v>
      </c>
      <c r="C2035" s="554"/>
      <c r="D2035" s="11" t="s">
        <v>475</v>
      </c>
      <c r="H2035" s="579">
        <f t="shared" si="86"/>
        <v>0</v>
      </c>
    </row>
    <row r="2036" spans="1:8" ht="26.25" outlineLevel="2">
      <c r="A2036" s="48" t="s">
        <v>614</v>
      </c>
      <c r="C2036" s="554"/>
      <c r="D2036" s="11" t="s">
        <v>474</v>
      </c>
      <c r="E2036" s="10" t="s">
        <v>40</v>
      </c>
      <c r="F2036" s="12">
        <v>6</v>
      </c>
      <c r="H2036" s="579">
        <f t="shared" si="86"/>
        <v>0</v>
      </c>
    </row>
    <row r="2037" spans="1:8" outlineLevel="2">
      <c r="A2037" s="48" t="s">
        <v>614</v>
      </c>
      <c r="C2037" s="554"/>
      <c r="H2037" s="579">
        <f t="shared" si="86"/>
        <v>0</v>
      </c>
    </row>
    <row r="2038" spans="1:8" ht="294" outlineLevel="2">
      <c r="A2038" s="48" t="s">
        <v>614</v>
      </c>
      <c r="B2038" s="10" t="s">
        <v>1118</v>
      </c>
      <c r="C2038" s="554"/>
      <c r="D2038" s="11" t="s">
        <v>476</v>
      </c>
      <c r="H2038" s="579">
        <f t="shared" si="86"/>
        <v>0</v>
      </c>
    </row>
    <row r="2039" spans="1:8" ht="26.25" outlineLevel="2">
      <c r="A2039" s="48" t="s">
        <v>614</v>
      </c>
      <c r="C2039" s="554"/>
      <c r="D2039" s="11" t="s">
        <v>474</v>
      </c>
      <c r="E2039" s="10" t="s">
        <v>40</v>
      </c>
      <c r="F2039" s="12">
        <v>24</v>
      </c>
      <c r="H2039" s="579">
        <f t="shared" si="86"/>
        <v>0</v>
      </c>
    </row>
    <row r="2040" spans="1:8" outlineLevel="2">
      <c r="A2040" s="48" t="s">
        <v>614</v>
      </c>
      <c r="C2040" s="554"/>
      <c r="H2040" s="579">
        <f t="shared" si="86"/>
        <v>0</v>
      </c>
    </row>
    <row r="2041" spans="1:8" ht="319.5" outlineLevel="2">
      <c r="A2041" s="48" t="s">
        <v>614</v>
      </c>
      <c r="B2041" s="10" t="s">
        <v>1119</v>
      </c>
      <c r="C2041" s="554"/>
      <c r="D2041" s="11" t="s">
        <v>477</v>
      </c>
      <c r="H2041" s="579">
        <f t="shared" si="86"/>
        <v>0</v>
      </c>
    </row>
    <row r="2042" spans="1:8" ht="26.25" outlineLevel="2">
      <c r="A2042" s="48" t="s">
        <v>614</v>
      </c>
      <c r="C2042" s="554"/>
      <c r="D2042" s="11" t="s">
        <v>474</v>
      </c>
      <c r="E2042" s="10" t="s">
        <v>40</v>
      </c>
      <c r="F2042" s="12">
        <v>2</v>
      </c>
      <c r="H2042" s="579">
        <f t="shared" si="86"/>
        <v>0</v>
      </c>
    </row>
    <row r="2043" spans="1:8" outlineLevel="2">
      <c r="A2043" s="48" t="s">
        <v>614</v>
      </c>
      <c r="C2043" s="554"/>
      <c r="H2043" s="579">
        <f t="shared" si="86"/>
        <v>0</v>
      </c>
    </row>
    <row r="2044" spans="1:8" ht="115.5" outlineLevel="2">
      <c r="A2044" s="48" t="s">
        <v>614</v>
      </c>
      <c r="C2044" s="554"/>
      <c r="D2044" s="11" t="s">
        <v>478</v>
      </c>
      <c r="H2044" s="579">
        <f t="shared" si="86"/>
        <v>0</v>
      </c>
    </row>
    <row r="2045" spans="1:8" ht="26.25" outlineLevel="2">
      <c r="A2045" s="48" t="s">
        <v>614</v>
      </c>
      <c r="C2045" s="554"/>
      <c r="D2045" s="11" t="s">
        <v>474</v>
      </c>
      <c r="E2045" s="10" t="s">
        <v>40</v>
      </c>
      <c r="F2045" s="12">
        <v>1</v>
      </c>
      <c r="H2045" s="579">
        <f t="shared" si="86"/>
        <v>0</v>
      </c>
    </row>
    <row r="2046" spans="1:8" outlineLevel="2">
      <c r="A2046" s="48" t="s">
        <v>614</v>
      </c>
      <c r="C2046" s="554"/>
      <c r="H2046" s="579">
        <f t="shared" si="86"/>
        <v>0</v>
      </c>
    </row>
    <row r="2047" spans="1:8" ht="268.5" outlineLevel="2">
      <c r="A2047" s="48" t="s">
        <v>614</v>
      </c>
      <c r="B2047" s="10" t="s">
        <v>1120</v>
      </c>
      <c r="C2047" s="554"/>
      <c r="D2047" s="11" t="s">
        <v>479</v>
      </c>
      <c r="H2047" s="579">
        <f t="shared" si="86"/>
        <v>0</v>
      </c>
    </row>
    <row r="2048" spans="1:8" ht="26.25" outlineLevel="2">
      <c r="A2048" s="48" t="s">
        <v>614</v>
      </c>
      <c r="C2048" s="554"/>
      <c r="D2048" s="11" t="s">
        <v>451</v>
      </c>
      <c r="E2048" s="10" t="s">
        <v>40</v>
      </c>
      <c r="F2048" s="12">
        <v>2</v>
      </c>
      <c r="H2048" s="579">
        <f t="shared" si="86"/>
        <v>0</v>
      </c>
    </row>
    <row r="2049" spans="1:9" ht="26.25" outlineLevel="2">
      <c r="A2049" s="48" t="s">
        <v>614</v>
      </c>
      <c r="C2049" s="554"/>
      <c r="D2049" s="11" t="s">
        <v>449</v>
      </c>
      <c r="E2049" s="10" t="s">
        <v>40</v>
      </c>
      <c r="F2049" s="12">
        <v>2</v>
      </c>
      <c r="H2049" s="579">
        <f t="shared" si="86"/>
        <v>0</v>
      </c>
    </row>
    <row r="2050" spans="1:9" outlineLevel="2">
      <c r="A2050" s="48" t="s">
        <v>614</v>
      </c>
      <c r="C2050" s="554"/>
      <c r="H2050" s="579">
        <f t="shared" si="86"/>
        <v>0</v>
      </c>
    </row>
    <row r="2051" spans="1:9" ht="179.25" outlineLevel="2">
      <c r="A2051" s="48" t="s">
        <v>614</v>
      </c>
      <c r="B2051" s="10" t="s">
        <v>1121</v>
      </c>
      <c r="C2051" s="554"/>
      <c r="D2051" s="11" t="s">
        <v>480</v>
      </c>
      <c r="H2051" s="579">
        <f t="shared" si="86"/>
        <v>0</v>
      </c>
    </row>
    <row r="2052" spans="1:9" ht="26.25" outlineLevel="2">
      <c r="A2052" s="48" t="s">
        <v>614</v>
      </c>
      <c r="C2052" s="554"/>
      <c r="D2052" s="11" t="s">
        <v>474</v>
      </c>
      <c r="E2052" s="10" t="s">
        <v>40</v>
      </c>
      <c r="F2052" s="12">
        <v>1</v>
      </c>
      <c r="H2052" s="579">
        <f t="shared" si="86"/>
        <v>0</v>
      </c>
    </row>
    <row r="2053" spans="1:9" outlineLevel="2">
      <c r="A2053" s="48" t="s">
        <v>614</v>
      </c>
      <c r="C2053" s="554"/>
      <c r="H2053" s="579">
        <f t="shared" si="86"/>
        <v>0</v>
      </c>
    </row>
    <row r="2054" spans="1:9" ht="153.75" outlineLevel="2">
      <c r="A2054" s="48" t="s">
        <v>614</v>
      </c>
      <c r="B2054" s="10" t="s">
        <v>1122</v>
      </c>
      <c r="C2054" s="554"/>
      <c r="D2054" s="11" t="s">
        <v>481</v>
      </c>
      <c r="H2054" s="579">
        <f t="shared" si="86"/>
        <v>0</v>
      </c>
    </row>
    <row r="2055" spans="1:9" ht="26.25" outlineLevel="2">
      <c r="A2055" s="48" t="s">
        <v>614</v>
      </c>
      <c r="D2055" s="11" t="s">
        <v>474</v>
      </c>
      <c r="E2055" s="10" t="s">
        <v>40</v>
      </c>
      <c r="F2055" s="12">
        <v>4</v>
      </c>
      <c r="H2055" s="579">
        <f t="shared" si="86"/>
        <v>0</v>
      </c>
    </row>
    <row r="2056" spans="1:9" outlineLevel="2">
      <c r="A2056" s="48" t="s">
        <v>614</v>
      </c>
      <c r="H2056" s="579">
        <f t="shared" si="86"/>
        <v>0</v>
      </c>
    </row>
    <row r="2057" spans="1:9" ht="153.75" outlineLevel="2">
      <c r="A2057" s="48" t="s">
        <v>614</v>
      </c>
      <c r="B2057" s="10" t="s">
        <v>1123</v>
      </c>
      <c r="D2057" s="11" t="s">
        <v>482</v>
      </c>
      <c r="H2057" s="579">
        <f t="shared" si="86"/>
        <v>0</v>
      </c>
    </row>
    <row r="2058" spans="1:9" ht="26.25" outlineLevel="2">
      <c r="A2058" s="48" t="s">
        <v>614</v>
      </c>
      <c r="D2058" s="11" t="s">
        <v>474</v>
      </c>
      <c r="E2058" s="10" t="s">
        <v>40</v>
      </c>
      <c r="F2058" s="12">
        <v>1</v>
      </c>
      <c r="H2058" s="579">
        <f t="shared" si="86"/>
        <v>0</v>
      </c>
    </row>
    <row r="2059" spans="1:9" outlineLevel="2">
      <c r="A2059" s="48" t="s">
        <v>614</v>
      </c>
    </row>
    <row r="2060" spans="1:9" outlineLevel="1">
      <c r="A2060" s="48" t="s">
        <v>614</v>
      </c>
      <c r="B2060" s="125"/>
      <c r="C2060" s="521"/>
      <c r="D2060" s="131" t="s">
        <v>467</v>
      </c>
      <c r="E2060" s="621" t="s">
        <v>9</v>
      </c>
      <c r="F2060" s="621"/>
      <c r="G2060" s="132"/>
      <c r="H2060" s="133">
        <f>SUM(H2025:H2059)</f>
        <v>0</v>
      </c>
    </row>
    <row r="2061" spans="1:9" outlineLevel="1">
      <c r="A2061" s="48" t="s">
        <v>614</v>
      </c>
    </row>
    <row r="2062" spans="1:9" ht="31.5">
      <c r="A2062" s="48" t="s">
        <v>614</v>
      </c>
      <c r="B2062" s="236" t="str">
        <f>B1941</f>
        <v>F.</v>
      </c>
      <c r="C2062" s="538"/>
      <c r="D2062" s="237" t="s">
        <v>1527</v>
      </c>
      <c r="E2062" s="624"/>
      <c r="F2062" s="625"/>
      <c r="G2062" s="238"/>
      <c r="H2062" s="239">
        <f>H2022+H2060</f>
        <v>0</v>
      </c>
    </row>
    <row r="2064" spans="1:9" s="3" customFormat="1">
      <c r="A2064" s="2"/>
      <c r="B2064" s="10"/>
      <c r="C2064" s="388"/>
      <c r="D2064" s="11"/>
      <c r="E2064" s="10"/>
      <c r="F2064" s="12"/>
      <c r="G2064" s="13"/>
      <c r="H2064" s="13"/>
      <c r="I2064" s="2"/>
    </row>
    <row r="2065" spans="1:9" s="3" customFormat="1" ht="15.75">
      <c r="A2065" s="48" t="s">
        <v>612</v>
      </c>
      <c r="B2065" s="232" t="s">
        <v>483</v>
      </c>
      <c r="C2065" s="537" t="s">
        <v>2484</v>
      </c>
      <c r="D2065" s="232" t="s">
        <v>557</v>
      </c>
      <c r="E2065" s="233"/>
      <c r="F2065" s="234"/>
      <c r="G2065" s="235"/>
      <c r="H2065" s="235"/>
      <c r="I2065" s="2"/>
    </row>
    <row r="2066" spans="1:9" s="3" customFormat="1" outlineLevel="1">
      <c r="A2066" s="48" t="s">
        <v>612</v>
      </c>
      <c r="B2066" s="10"/>
      <c r="C2066" s="388"/>
      <c r="D2066" s="11"/>
      <c r="E2066" s="10"/>
      <c r="F2066" s="12"/>
      <c r="G2066" s="13"/>
      <c r="H2066" s="13"/>
      <c r="I2066" s="2"/>
    </row>
    <row r="2067" spans="1:9" s="3" customFormat="1" outlineLevel="1">
      <c r="A2067" s="48" t="s">
        <v>612</v>
      </c>
      <c r="B2067" s="10"/>
      <c r="C2067" s="388"/>
      <c r="D2067" s="11"/>
      <c r="E2067" s="10"/>
      <c r="F2067" s="12"/>
      <c r="G2067" s="13"/>
      <c r="H2067" s="13"/>
      <c r="I2067" s="2"/>
    </row>
    <row r="2068" spans="1:9" s="3" customFormat="1" ht="115.5" outlineLevel="1">
      <c r="A2068" s="48" t="s">
        <v>612</v>
      </c>
      <c r="B2068" s="10" t="s">
        <v>485</v>
      </c>
      <c r="C2068" s="551" t="s">
        <v>2484</v>
      </c>
      <c r="D2068" s="11" t="s">
        <v>558</v>
      </c>
      <c r="E2068" s="10"/>
      <c r="F2068" s="12"/>
      <c r="G2068" s="13"/>
      <c r="H2068" s="13"/>
      <c r="I2068" s="2"/>
    </row>
    <row r="2069" spans="1:9" s="3" customFormat="1" outlineLevel="1">
      <c r="A2069" s="48" t="s">
        <v>612</v>
      </c>
      <c r="B2069" s="10"/>
      <c r="C2069" s="551"/>
      <c r="D2069" s="11"/>
      <c r="E2069" s="10"/>
      <c r="F2069" s="12"/>
      <c r="G2069" s="13"/>
      <c r="H2069" s="13"/>
      <c r="I2069" s="2"/>
    </row>
    <row r="2070" spans="1:9" s="3" customFormat="1" ht="26.25" outlineLevel="1">
      <c r="A2070" s="48" t="s">
        <v>612</v>
      </c>
      <c r="B2070" s="10"/>
      <c r="C2070" s="551" t="s">
        <v>2484</v>
      </c>
      <c r="D2070" s="11" t="s">
        <v>451</v>
      </c>
      <c r="E2070" s="10" t="s">
        <v>40</v>
      </c>
      <c r="F2070" s="12">
        <v>23</v>
      </c>
      <c r="G2070" s="13"/>
      <c r="H2070" s="579">
        <f t="shared" ref="H2070:H2133" si="87">$F2070*G2070</f>
        <v>0</v>
      </c>
      <c r="I2070" s="2"/>
    </row>
    <row r="2071" spans="1:9" s="3" customFormat="1" ht="26.25" outlineLevel="1">
      <c r="A2071" s="48" t="s">
        <v>612</v>
      </c>
      <c r="B2071" s="10"/>
      <c r="C2071" s="388"/>
      <c r="D2071" s="11" t="s">
        <v>449</v>
      </c>
      <c r="E2071" s="10" t="s">
        <v>40</v>
      </c>
      <c r="F2071" s="12">
        <v>23</v>
      </c>
      <c r="G2071" s="13"/>
      <c r="H2071" s="579">
        <f t="shared" si="87"/>
        <v>0</v>
      </c>
      <c r="I2071" s="2"/>
    </row>
    <row r="2072" spans="1:9" s="3" customFormat="1" outlineLevel="1">
      <c r="A2072" s="48" t="s">
        <v>612</v>
      </c>
      <c r="B2072" s="10"/>
      <c r="C2072" s="388"/>
      <c r="D2072" s="11"/>
      <c r="E2072" s="10"/>
      <c r="F2072" s="12"/>
      <c r="G2072" s="13"/>
      <c r="H2072" s="579">
        <f t="shared" si="87"/>
        <v>0</v>
      </c>
      <c r="I2072" s="2"/>
    </row>
    <row r="2073" spans="1:9" s="3" customFormat="1" outlineLevel="1">
      <c r="A2073" s="48" t="s">
        <v>612</v>
      </c>
      <c r="B2073" s="10"/>
      <c r="C2073" s="388"/>
      <c r="D2073" s="11"/>
      <c r="E2073" s="10"/>
      <c r="F2073" s="12"/>
      <c r="G2073" s="13"/>
      <c r="H2073" s="579">
        <f t="shared" si="87"/>
        <v>0</v>
      </c>
      <c r="I2073" s="2"/>
    </row>
    <row r="2074" spans="1:9" s="3" customFormat="1" ht="64.5" outlineLevel="1">
      <c r="A2074" s="48" t="s">
        <v>612</v>
      </c>
      <c r="B2074" s="10" t="s">
        <v>489</v>
      </c>
      <c r="C2074" s="551" t="s">
        <v>2484</v>
      </c>
      <c r="D2074" s="11" t="s">
        <v>559</v>
      </c>
      <c r="E2074" s="10"/>
      <c r="F2074" s="12"/>
      <c r="G2074" s="13"/>
      <c r="H2074" s="579">
        <f t="shared" si="87"/>
        <v>0</v>
      </c>
      <c r="I2074" s="2"/>
    </row>
    <row r="2075" spans="1:9" s="3" customFormat="1" outlineLevel="1">
      <c r="A2075" s="48" t="s">
        <v>612</v>
      </c>
      <c r="B2075" s="10"/>
      <c r="C2075" s="388"/>
      <c r="D2075" s="11"/>
      <c r="E2075" s="10"/>
      <c r="F2075" s="12"/>
      <c r="G2075" s="13"/>
      <c r="H2075" s="579">
        <f t="shared" si="87"/>
        <v>0</v>
      </c>
      <c r="I2075" s="2"/>
    </row>
    <row r="2076" spans="1:9" s="3" customFormat="1" ht="26.25" outlineLevel="1">
      <c r="A2076" s="48" t="s">
        <v>612</v>
      </c>
      <c r="B2076" s="10"/>
      <c r="C2076" s="551" t="s">
        <v>2484</v>
      </c>
      <c r="D2076" s="11" t="s">
        <v>451</v>
      </c>
      <c r="E2076" s="10" t="s">
        <v>40</v>
      </c>
      <c r="F2076" s="12">
        <v>3</v>
      </c>
      <c r="G2076" s="13"/>
      <c r="H2076" s="579">
        <f t="shared" si="87"/>
        <v>0</v>
      </c>
      <c r="I2076" s="2"/>
    </row>
    <row r="2077" spans="1:9" s="3" customFormat="1" ht="26.25" outlineLevel="1">
      <c r="A2077" s="48" t="s">
        <v>612</v>
      </c>
      <c r="B2077" s="10"/>
      <c r="C2077" s="388"/>
      <c r="D2077" s="11" t="s">
        <v>449</v>
      </c>
      <c r="E2077" s="10" t="s">
        <v>40</v>
      </c>
      <c r="F2077" s="12">
        <v>3</v>
      </c>
      <c r="G2077" s="13"/>
      <c r="H2077" s="579">
        <f t="shared" si="87"/>
        <v>0</v>
      </c>
      <c r="I2077" s="2"/>
    </row>
    <row r="2078" spans="1:9" s="3" customFormat="1" outlineLevel="1">
      <c r="A2078" s="48" t="s">
        <v>612</v>
      </c>
      <c r="B2078" s="10"/>
      <c r="C2078" s="388"/>
      <c r="D2078" s="11"/>
      <c r="E2078" s="10"/>
      <c r="F2078" s="12"/>
      <c r="G2078" s="13"/>
      <c r="H2078" s="579">
        <f t="shared" si="87"/>
        <v>0</v>
      </c>
      <c r="I2078" s="2"/>
    </row>
    <row r="2079" spans="1:9" s="3" customFormat="1" outlineLevel="1">
      <c r="A2079" s="48" t="s">
        <v>612</v>
      </c>
      <c r="B2079" s="10"/>
      <c r="C2079" s="388"/>
      <c r="D2079" s="11"/>
      <c r="E2079" s="10"/>
      <c r="F2079" s="12"/>
      <c r="G2079" s="13"/>
      <c r="H2079" s="579">
        <f t="shared" si="87"/>
        <v>0</v>
      </c>
      <c r="I2079" s="2"/>
    </row>
    <row r="2080" spans="1:9" s="3" customFormat="1" ht="102.75" outlineLevel="1">
      <c r="A2080" s="48" t="s">
        <v>612</v>
      </c>
      <c r="B2080" s="10" t="s">
        <v>491</v>
      </c>
      <c r="C2080" s="551" t="s">
        <v>2484</v>
      </c>
      <c r="D2080" s="11" t="s">
        <v>560</v>
      </c>
      <c r="E2080" s="10"/>
      <c r="F2080" s="12"/>
      <c r="G2080" s="13"/>
      <c r="H2080" s="579">
        <f t="shared" si="87"/>
        <v>0</v>
      </c>
      <c r="I2080" s="2"/>
    </row>
    <row r="2081" spans="1:9" s="3" customFormat="1" outlineLevel="1">
      <c r="A2081" s="48" t="s">
        <v>612</v>
      </c>
      <c r="B2081" s="10"/>
      <c r="C2081" s="388"/>
      <c r="D2081" s="11"/>
      <c r="E2081" s="10"/>
      <c r="F2081" s="12"/>
      <c r="G2081" s="13"/>
      <c r="H2081" s="579">
        <f t="shared" si="87"/>
        <v>0</v>
      </c>
      <c r="I2081" s="2"/>
    </row>
    <row r="2082" spans="1:9" s="3" customFormat="1" ht="26.25" outlineLevel="1">
      <c r="A2082" s="48" t="s">
        <v>612</v>
      </c>
      <c r="B2082" s="10"/>
      <c r="C2082" s="551" t="s">
        <v>2484</v>
      </c>
      <c r="D2082" s="11" t="s">
        <v>451</v>
      </c>
      <c r="E2082" s="10" t="s">
        <v>40</v>
      </c>
      <c r="F2082" s="12">
        <v>26</v>
      </c>
      <c r="G2082" s="13"/>
      <c r="H2082" s="579">
        <f t="shared" si="87"/>
        <v>0</v>
      </c>
      <c r="I2082" s="2"/>
    </row>
    <row r="2083" spans="1:9" s="3" customFormat="1" ht="26.25" outlineLevel="1">
      <c r="A2083" s="48" t="s">
        <v>612</v>
      </c>
      <c r="B2083" s="10"/>
      <c r="C2083" s="388"/>
      <c r="D2083" s="11" t="s">
        <v>449</v>
      </c>
      <c r="E2083" s="10" t="s">
        <v>40</v>
      </c>
      <c r="F2083" s="12">
        <v>26</v>
      </c>
      <c r="G2083" s="13"/>
      <c r="H2083" s="579">
        <f t="shared" si="87"/>
        <v>0</v>
      </c>
      <c r="I2083" s="2"/>
    </row>
    <row r="2084" spans="1:9" s="3" customFormat="1" outlineLevel="1">
      <c r="A2084" s="48" t="s">
        <v>612</v>
      </c>
      <c r="B2084" s="10"/>
      <c r="C2084" s="388"/>
      <c r="D2084" s="11"/>
      <c r="E2084" s="10"/>
      <c r="F2084" s="12"/>
      <c r="G2084" s="13"/>
      <c r="H2084" s="579">
        <f t="shared" si="87"/>
        <v>0</v>
      </c>
      <c r="I2084" s="2"/>
    </row>
    <row r="2085" spans="1:9" s="3" customFormat="1" outlineLevel="1">
      <c r="A2085" s="48" t="s">
        <v>612</v>
      </c>
      <c r="B2085" s="10"/>
      <c r="C2085" s="388"/>
      <c r="D2085" s="11"/>
      <c r="E2085" s="10"/>
      <c r="F2085" s="12"/>
      <c r="G2085" s="13"/>
      <c r="H2085" s="579">
        <f t="shared" si="87"/>
        <v>0</v>
      </c>
      <c r="I2085" s="2"/>
    </row>
    <row r="2086" spans="1:9" s="3" customFormat="1" ht="179.25" outlineLevel="1">
      <c r="A2086" s="48" t="s">
        <v>612</v>
      </c>
      <c r="B2086" s="10" t="s">
        <v>494</v>
      </c>
      <c r="C2086" s="560"/>
      <c r="D2086" s="11" t="s">
        <v>561</v>
      </c>
      <c r="E2086" s="10"/>
      <c r="F2086" s="12"/>
      <c r="G2086" s="13"/>
      <c r="H2086" s="579">
        <f t="shared" si="87"/>
        <v>0</v>
      </c>
      <c r="I2086" s="2"/>
    </row>
    <row r="2087" spans="1:9" s="3" customFormat="1" outlineLevel="1">
      <c r="A2087" s="48" t="s">
        <v>612</v>
      </c>
      <c r="B2087" s="10"/>
      <c r="C2087" s="554"/>
      <c r="D2087" s="11"/>
      <c r="E2087" s="10"/>
      <c r="F2087" s="12"/>
      <c r="G2087" s="13"/>
      <c r="H2087" s="579">
        <f t="shared" si="87"/>
        <v>0</v>
      </c>
      <c r="I2087" s="2"/>
    </row>
    <row r="2088" spans="1:9" s="3" customFormat="1" ht="26.25" outlineLevel="1">
      <c r="A2088" s="48" t="s">
        <v>612</v>
      </c>
      <c r="B2088" s="10"/>
      <c r="C2088" s="561"/>
      <c r="D2088" s="11" t="s">
        <v>562</v>
      </c>
      <c r="E2088" s="10"/>
      <c r="F2088" s="12"/>
      <c r="G2088" s="13"/>
      <c r="H2088" s="579">
        <f t="shared" si="87"/>
        <v>0</v>
      </c>
      <c r="I2088" s="2"/>
    </row>
    <row r="2089" spans="1:9" s="3" customFormat="1" outlineLevel="1">
      <c r="A2089" s="48" t="s">
        <v>612</v>
      </c>
      <c r="B2089" s="10"/>
      <c r="C2089" s="561"/>
      <c r="D2089" s="11" t="s">
        <v>563</v>
      </c>
      <c r="E2089" s="10" t="s">
        <v>40</v>
      </c>
      <c r="F2089" s="12">
        <v>1</v>
      </c>
      <c r="G2089" s="13"/>
      <c r="H2089" s="579">
        <f t="shared" si="87"/>
        <v>0</v>
      </c>
      <c r="I2089" s="2"/>
    </row>
    <row r="2090" spans="1:9" s="3" customFormat="1" outlineLevel="1">
      <c r="A2090" s="48" t="s">
        <v>612</v>
      </c>
      <c r="B2090" s="10"/>
      <c r="C2090" s="561"/>
      <c r="D2090" s="11" t="s">
        <v>564</v>
      </c>
      <c r="E2090" s="10" t="s">
        <v>40</v>
      </c>
      <c r="F2090" s="12">
        <v>1</v>
      </c>
      <c r="G2090" s="13"/>
      <c r="H2090" s="579">
        <f t="shared" si="87"/>
        <v>0</v>
      </c>
      <c r="I2090" s="2"/>
    </row>
    <row r="2091" spans="1:9" s="3" customFormat="1" outlineLevel="1">
      <c r="A2091" s="48" t="s">
        <v>612</v>
      </c>
      <c r="B2091" s="10"/>
      <c r="C2091" s="561"/>
      <c r="D2091" s="11" t="s">
        <v>565</v>
      </c>
      <c r="E2091" s="10" t="s">
        <v>40</v>
      </c>
      <c r="F2091" s="12">
        <v>1</v>
      </c>
      <c r="G2091" s="13"/>
      <c r="H2091" s="579">
        <f t="shared" si="87"/>
        <v>0</v>
      </c>
      <c r="I2091" s="2"/>
    </row>
    <row r="2092" spans="1:9" s="3" customFormat="1" outlineLevel="1">
      <c r="A2092" s="48" t="s">
        <v>612</v>
      </c>
      <c r="B2092" s="10"/>
      <c r="C2092" s="561"/>
      <c r="D2092" s="11" t="s">
        <v>566</v>
      </c>
      <c r="E2092" s="10" t="s">
        <v>40</v>
      </c>
      <c r="F2092" s="12">
        <v>1</v>
      </c>
      <c r="G2092" s="13"/>
      <c r="H2092" s="579">
        <f t="shared" si="87"/>
        <v>0</v>
      </c>
      <c r="I2092" s="2"/>
    </row>
    <row r="2093" spans="1:9" s="3" customFormat="1" outlineLevel="1">
      <c r="A2093" s="48" t="s">
        <v>612</v>
      </c>
      <c r="B2093" s="10"/>
      <c r="C2093" s="561"/>
      <c r="D2093" s="11" t="s">
        <v>567</v>
      </c>
      <c r="E2093" s="10" t="s">
        <v>40</v>
      </c>
      <c r="F2093" s="12">
        <v>1</v>
      </c>
      <c r="G2093" s="13"/>
      <c r="H2093" s="579">
        <f t="shared" si="87"/>
        <v>0</v>
      </c>
      <c r="I2093" s="2"/>
    </row>
    <row r="2094" spans="1:9" s="3" customFormat="1" outlineLevel="1">
      <c r="A2094" s="48" t="s">
        <v>612</v>
      </c>
      <c r="B2094" s="10"/>
      <c r="C2094" s="561"/>
      <c r="D2094" s="11" t="s">
        <v>568</v>
      </c>
      <c r="E2094" s="10" t="s">
        <v>40</v>
      </c>
      <c r="F2094" s="12">
        <v>2</v>
      </c>
      <c r="G2094" s="13"/>
      <c r="H2094" s="579">
        <f t="shared" si="87"/>
        <v>0</v>
      </c>
      <c r="I2094" s="2"/>
    </row>
    <row r="2095" spans="1:9" s="3" customFormat="1" outlineLevel="1">
      <c r="A2095" s="48" t="s">
        <v>612</v>
      </c>
      <c r="B2095" s="10"/>
      <c r="C2095" s="561"/>
      <c r="D2095" s="11" t="s">
        <v>569</v>
      </c>
      <c r="E2095" s="10" t="s">
        <v>40</v>
      </c>
      <c r="F2095" s="12">
        <v>3</v>
      </c>
      <c r="G2095" s="13"/>
      <c r="H2095" s="579">
        <f t="shared" si="87"/>
        <v>0</v>
      </c>
      <c r="I2095" s="2"/>
    </row>
    <row r="2096" spans="1:9" s="3" customFormat="1" outlineLevel="1">
      <c r="A2096" s="48" t="s">
        <v>612</v>
      </c>
      <c r="B2096" s="10"/>
      <c r="C2096" s="561"/>
      <c r="D2096" s="11" t="s">
        <v>570</v>
      </c>
      <c r="E2096" s="10" t="s">
        <v>40</v>
      </c>
      <c r="F2096" s="12">
        <v>3</v>
      </c>
      <c r="G2096" s="13"/>
      <c r="H2096" s="579">
        <f t="shared" si="87"/>
        <v>0</v>
      </c>
      <c r="I2096" s="2"/>
    </row>
    <row r="2097" spans="1:9" s="3" customFormat="1" outlineLevel="1">
      <c r="A2097" s="48" t="s">
        <v>612</v>
      </c>
      <c r="B2097" s="10"/>
      <c r="C2097" s="388"/>
      <c r="D2097" s="11"/>
      <c r="E2097" s="10"/>
      <c r="F2097" s="12"/>
      <c r="G2097" s="13"/>
      <c r="H2097" s="579">
        <f t="shared" si="87"/>
        <v>0</v>
      </c>
      <c r="I2097" s="2"/>
    </row>
    <row r="2098" spans="1:9" s="3" customFormat="1" outlineLevel="1">
      <c r="A2098" s="48" t="s">
        <v>612</v>
      </c>
      <c r="B2098" s="10"/>
      <c r="C2098" s="388"/>
      <c r="D2098" s="11"/>
      <c r="E2098" s="10"/>
      <c r="F2098" s="12"/>
      <c r="G2098" s="13"/>
      <c r="H2098" s="579">
        <f t="shared" si="87"/>
        <v>0</v>
      </c>
      <c r="I2098" s="2"/>
    </row>
    <row r="2099" spans="1:9" s="3" customFormat="1" ht="255.75" outlineLevel="1">
      <c r="A2099" s="48" t="s">
        <v>612</v>
      </c>
      <c r="B2099" s="10" t="s">
        <v>496</v>
      </c>
      <c r="C2099" s="554"/>
      <c r="D2099" s="11" t="s">
        <v>571</v>
      </c>
      <c r="E2099" s="10"/>
      <c r="F2099" s="12"/>
      <c r="G2099" s="13"/>
      <c r="H2099" s="579">
        <f t="shared" si="87"/>
        <v>0</v>
      </c>
      <c r="I2099" s="2"/>
    </row>
    <row r="2100" spans="1:9" s="3" customFormat="1" outlineLevel="1">
      <c r="A2100" s="48" t="s">
        <v>612</v>
      </c>
      <c r="B2100" s="10"/>
      <c r="C2100" s="388"/>
      <c r="D2100" s="11"/>
      <c r="E2100" s="10"/>
      <c r="F2100" s="12"/>
      <c r="G2100" s="13"/>
      <c r="H2100" s="579">
        <f t="shared" si="87"/>
        <v>0</v>
      </c>
      <c r="I2100" s="2"/>
    </row>
    <row r="2101" spans="1:9" s="3" customFormat="1" ht="26.25" outlineLevel="1">
      <c r="A2101" s="48" t="s">
        <v>612</v>
      </c>
      <c r="B2101" s="10"/>
      <c r="C2101" s="388"/>
      <c r="D2101" s="11" t="s">
        <v>562</v>
      </c>
      <c r="E2101" s="10" t="s">
        <v>40</v>
      </c>
      <c r="F2101" s="12">
        <v>1</v>
      </c>
      <c r="G2101" s="13"/>
      <c r="H2101" s="579">
        <f t="shared" si="87"/>
        <v>0</v>
      </c>
      <c r="I2101" s="2"/>
    </row>
    <row r="2102" spans="1:9" s="3" customFormat="1" outlineLevel="1">
      <c r="A2102" s="48" t="s">
        <v>612</v>
      </c>
      <c r="B2102" s="10"/>
      <c r="C2102" s="388"/>
      <c r="D2102" s="11"/>
      <c r="E2102" s="10"/>
      <c r="F2102" s="12"/>
      <c r="G2102" s="13"/>
      <c r="H2102" s="579">
        <f t="shared" si="87"/>
        <v>0</v>
      </c>
      <c r="I2102" s="2"/>
    </row>
    <row r="2103" spans="1:9" s="3" customFormat="1" outlineLevel="1">
      <c r="A2103" s="48" t="s">
        <v>612</v>
      </c>
      <c r="B2103" s="10"/>
      <c r="C2103" s="388"/>
      <c r="D2103" s="11"/>
      <c r="E2103" s="10"/>
      <c r="F2103" s="12"/>
      <c r="G2103" s="13"/>
      <c r="H2103" s="579">
        <f t="shared" si="87"/>
        <v>0</v>
      </c>
      <c r="I2103" s="2"/>
    </row>
    <row r="2104" spans="1:9" s="3" customFormat="1" outlineLevel="1">
      <c r="A2104" s="48" t="s">
        <v>612</v>
      </c>
      <c r="B2104" s="10"/>
      <c r="C2104" s="388"/>
      <c r="D2104" s="11"/>
      <c r="E2104" s="10"/>
      <c r="F2104" s="12"/>
      <c r="G2104" s="13"/>
      <c r="H2104" s="579">
        <f t="shared" si="87"/>
        <v>0</v>
      </c>
      <c r="I2104" s="2"/>
    </row>
    <row r="2105" spans="1:9" s="3" customFormat="1" ht="128.25" outlineLevel="1">
      <c r="A2105" s="48" t="s">
        <v>612</v>
      </c>
      <c r="B2105" s="10" t="s">
        <v>499</v>
      </c>
      <c r="C2105" s="553" t="s">
        <v>2484</v>
      </c>
      <c r="D2105" s="11" t="s">
        <v>572</v>
      </c>
      <c r="E2105" s="10"/>
      <c r="F2105" s="12"/>
      <c r="G2105" s="13"/>
      <c r="H2105" s="579">
        <f t="shared" si="87"/>
        <v>0</v>
      </c>
      <c r="I2105" s="2"/>
    </row>
    <row r="2106" spans="1:9" s="3" customFormat="1" outlineLevel="1">
      <c r="A2106" s="48" t="s">
        <v>612</v>
      </c>
      <c r="B2106" s="10"/>
      <c r="C2106" s="388"/>
      <c r="D2106" s="11"/>
      <c r="E2106" s="10"/>
      <c r="F2106" s="12"/>
      <c r="G2106" s="13"/>
      <c r="H2106" s="579">
        <f t="shared" si="87"/>
        <v>0</v>
      </c>
      <c r="I2106" s="2"/>
    </row>
    <row r="2107" spans="1:9" s="3" customFormat="1" ht="26.25" outlineLevel="1">
      <c r="A2107" s="48" t="s">
        <v>612</v>
      </c>
      <c r="B2107" s="10"/>
      <c r="C2107" s="553" t="s">
        <v>2484</v>
      </c>
      <c r="D2107" s="11" t="s">
        <v>451</v>
      </c>
      <c r="E2107" s="10" t="s">
        <v>40</v>
      </c>
      <c r="F2107" s="12">
        <v>35</v>
      </c>
      <c r="G2107" s="13"/>
      <c r="H2107" s="579">
        <f t="shared" si="87"/>
        <v>0</v>
      </c>
      <c r="I2107" s="2"/>
    </row>
    <row r="2108" spans="1:9" s="3" customFormat="1" ht="26.25" outlineLevel="1">
      <c r="A2108" s="48" t="s">
        <v>612</v>
      </c>
      <c r="B2108" s="10"/>
      <c r="C2108" s="388"/>
      <c r="D2108" s="11" t="s">
        <v>449</v>
      </c>
      <c r="E2108" s="10" t="s">
        <v>40</v>
      </c>
      <c r="F2108" s="12">
        <v>35</v>
      </c>
      <c r="G2108" s="13"/>
      <c r="H2108" s="579">
        <f t="shared" si="87"/>
        <v>0</v>
      </c>
      <c r="I2108" s="2"/>
    </row>
    <row r="2109" spans="1:9" s="3" customFormat="1" outlineLevel="1">
      <c r="A2109" s="48" t="s">
        <v>612</v>
      </c>
      <c r="B2109" s="10"/>
      <c r="C2109" s="388"/>
      <c r="D2109" s="11"/>
      <c r="E2109" s="10"/>
      <c r="F2109" s="12"/>
      <c r="G2109" s="13"/>
      <c r="H2109" s="579">
        <f t="shared" si="87"/>
        <v>0</v>
      </c>
      <c r="I2109" s="2"/>
    </row>
    <row r="2110" spans="1:9" s="3" customFormat="1" outlineLevel="1">
      <c r="A2110" s="48" t="s">
        <v>612</v>
      </c>
      <c r="B2110" s="10"/>
      <c r="C2110" s="388"/>
      <c r="D2110" s="11"/>
      <c r="E2110" s="10"/>
      <c r="F2110" s="12"/>
      <c r="G2110" s="13"/>
      <c r="H2110" s="579">
        <f t="shared" si="87"/>
        <v>0</v>
      </c>
      <c r="I2110" s="2"/>
    </row>
    <row r="2111" spans="1:9" s="3" customFormat="1" outlineLevel="1">
      <c r="A2111" s="48" t="s">
        <v>612</v>
      </c>
      <c r="B2111" s="10"/>
      <c r="C2111" s="388"/>
      <c r="D2111" s="11"/>
      <c r="E2111" s="10"/>
      <c r="F2111" s="12"/>
      <c r="G2111" s="13"/>
      <c r="H2111" s="579">
        <f t="shared" si="87"/>
        <v>0</v>
      </c>
      <c r="I2111" s="2"/>
    </row>
    <row r="2112" spans="1:9" s="3" customFormat="1" ht="64.5" outlineLevel="1">
      <c r="A2112" s="48" t="s">
        <v>612</v>
      </c>
      <c r="B2112" s="10" t="s">
        <v>502</v>
      </c>
      <c r="C2112" s="553" t="s">
        <v>2484</v>
      </c>
      <c r="D2112" s="11" t="s">
        <v>573</v>
      </c>
      <c r="E2112" s="10"/>
      <c r="F2112" s="12"/>
      <c r="G2112" s="13"/>
      <c r="H2112" s="579">
        <f t="shared" si="87"/>
        <v>0</v>
      </c>
      <c r="I2112" s="2"/>
    </row>
    <row r="2113" spans="1:9" s="3" customFormat="1" outlineLevel="1">
      <c r="A2113" s="48" t="s">
        <v>612</v>
      </c>
      <c r="B2113" s="10"/>
      <c r="C2113" s="388"/>
      <c r="D2113" s="11"/>
      <c r="E2113" s="10"/>
      <c r="F2113" s="12"/>
      <c r="G2113" s="13"/>
      <c r="H2113" s="579">
        <f t="shared" si="87"/>
        <v>0</v>
      </c>
      <c r="I2113" s="2"/>
    </row>
    <row r="2114" spans="1:9" s="3" customFormat="1" ht="26.25" outlineLevel="1">
      <c r="A2114" s="48" t="s">
        <v>612</v>
      </c>
      <c r="B2114" s="10"/>
      <c r="C2114" s="553" t="s">
        <v>2484</v>
      </c>
      <c r="D2114" s="11" t="s">
        <v>451</v>
      </c>
      <c r="E2114" s="10" t="s">
        <v>40</v>
      </c>
      <c r="F2114" s="12">
        <v>1</v>
      </c>
      <c r="G2114" s="13"/>
      <c r="H2114" s="579">
        <f t="shared" si="87"/>
        <v>0</v>
      </c>
      <c r="I2114" s="2"/>
    </row>
    <row r="2115" spans="1:9" s="3" customFormat="1" ht="26.25" outlineLevel="1">
      <c r="A2115" s="48" t="s">
        <v>612</v>
      </c>
      <c r="B2115" s="10"/>
      <c r="C2115" s="388"/>
      <c r="D2115" s="11" t="s">
        <v>449</v>
      </c>
      <c r="E2115" s="10" t="s">
        <v>40</v>
      </c>
      <c r="F2115" s="12">
        <v>1</v>
      </c>
      <c r="G2115" s="13"/>
      <c r="H2115" s="579">
        <f t="shared" si="87"/>
        <v>0</v>
      </c>
      <c r="I2115" s="2"/>
    </row>
    <row r="2116" spans="1:9" s="3" customFormat="1" outlineLevel="1">
      <c r="A2116" s="48" t="s">
        <v>612</v>
      </c>
      <c r="B2116" s="10"/>
      <c r="C2116" s="388"/>
      <c r="D2116" s="11"/>
      <c r="E2116" s="10"/>
      <c r="F2116" s="12"/>
      <c r="G2116" s="13"/>
      <c r="H2116" s="579">
        <f t="shared" si="87"/>
        <v>0</v>
      </c>
      <c r="I2116" s="2"/>
    </row>
    <row r="2117" spans="1:9" s="3" customFormat="1" outlineLevel="1">
      <c r="A2117" s="48" t="s">
        <v>612</v>
      </c>
      <c r="B2117" s="10"/>
      <c r="C2117" s="388"/>
      <c r="D2117" s="11"/>
      <c r="E2117" s="10"/>
      <c r="F2117" s="12"/>
      <c r="G2117" s="13"/>
      <c r="H2117" s="579">
        <f t="shared" si="87"/>
        <v>0</v>
      </c>
      <c r="I2117" s="2"/>
    </row>
    <row r="2118" spans="1:9" s="3" customFormat="1" ht="64.5" outlineLevel="1">
      <c r="A2118" s="48" t="s">
        <v>612</v>
      </c>
      <c r="B2118" s="10" t="s">
        <v>505</v>
      </c>
      <c r="C2118" s="553" t="s">
        <v>2484</v>
      </c>
      <c r="D2118" s="11" t="s">
        <v>574</v>
      </c>
      <c r="E2118" s="10"/>
      <c r="F2118" s="12"/>
      <c r="G2118" s="13"/>
      <c r="H2118" s="579">
        <f t="shared" si="87"/>
        <v>0</v>
      </c>
      <c r="I2118" s="2"/>
    </row>
    <row r="2119" spans="1:9" s="3" customFormat="1" outlineLevel="1">
      <c r="A2119" s="48" t="s">
        <v>612</v>
      </c>
      <c r="B2119" s="10"/>
      <c r="C2119" s="388"/>
      <c r="D2119" s="11"/>
      <c r="E2119" s="10"/>
      <c r="F2119" s="12"/>
      <c r="G2119" s="13"/>
      <c r="H2119" s="579">
        <f t="shared" si="87"/>
        <v>0</v>
      </c>
      <c r="I2119" s="2"/>
    </row>
    <row r="2120" spans="1:9" s="3" customFormat="1" ht="26.25" outlineLevel="1">
      <c r="A2120" s="48" t="s">
        <v>612</v>
      </c>
      <c r="B2120" s="10"/>
      <c r="C2120" s="553" t="s">
        <v>2484</v>
      </c>
      <c r="D2120" s="11" t="s">
        <v>451</v>
      </c>
      <c r="E2120" s="10" t="s">
        <v>40</v>
      </c>
      <c r="F2120" s="12">
        <v>1</v>
      </c>
      <c r="G2120" s="13"/>
      <c r="H2120" s="579">
        <f t="shared" si="87"/>
        <v>0</v>
      </c>
      <c r="I2120" s="2"/>
    </row>
    <row r="2121" spans="1:9" s="3" customFormat="1" ht="26.25" outlineLevel="1">
      <c r="A2121" s="48" t="s">
        <v>612</v>
      </c>
      <c r="B2121" s="10"/>
      <c r="C2121" s="388"/>
      <c r="D2121" s="11" t="s">
        <v>449</v>
      </c>
      <c r="E2121" s="10" t="s">
        <v>40</v>
      </c>
      <c r="F2121" s="12">
        <v>1</v>
      </c>
      <c r="G2121" s="13"/>
      <c r="H2121" s="579">
        <f t="shared" si="87"/>
        <v>0</v>
      </c>
      <c r="I2121" s="2"/>
    </row>
    <row r="2122" spans="1:9" s="3" customFormat="1" outlineLevel="1">
      <c r="A2122" s="48" t="s">
        <v>612</v>
      </c>
      <c r="B2122" s="10"/>
      <c r="C2122" s="388"/>
      <c r="D2122" s="11"/>
      <c r="E2122" s="10"/>
      <c r="F2122" s="12"/>
      <c r="G2122" s="13"/>
      <c r="H2122" s="579">
        <f t="shared" si="87"/>
        <v>0</v>
      </c>
      <c r="I2122" s="2"/>
    </row>
    <row r="2123" spans="1:9" s="3" customFormat="1" outlineLevel="1">
      <c r="A2123" s="48" t="s">
        <v>612</v>
      </c>
      <c r="B2123" s="10"/>
      <c r="C2123" s="388"/>
      <c r="D2123" s="11"/>
      <c r="E2123" s="10"/>
      <c r="F2123" s="12"/>
      <c r="G2123" s="13"/>
      <c r="H2123" s="579">
        <f t="shared" si="87"/>
        <v>0</v>
      </c>
      <c r="I2123" s="2"/>
    </row>
    <row r="2124" spans="1:9" s="3" customFormat="1" ht="90" outlineLevel="1">
      <c r="A2124" s="48" t="s">
        <v>612</v>
      </c>
      <c r="B2124" s="10" t="s">
        <v>508</v>
      </c>
      <c r="C2124" s="553" t="s">
        <v>2484</v>
      </c>
      <c r="D2124" s="11" t="s">
        <v>575</v>
      </c>
      <c r="E2124" s="10"/>
      <c r="F2124" s="12"/>
      <c r="G2124" s="13"/>
      <c r="H2124" s="579">
        <f t="shared" si="87"/>
        <v>0</v>
      </c>
      <c r="I2124" s="2"/>
    </row>
    <row r="2125" spans="1:9" s="3" customFormat="1" outlineLevel="1">
      <c r="A2125" s="48" t="s">
        <v>612</v>
      </c>
      <c r="B2125" s="10"/>
      <c r="C2125" s="388"/>
      <c r="D2125" s="11"/>
      <c r="E2125" s="10"/>
      <c r="F2125" s="12"/>
      <c r="G2125" s="13"/>
      <c r="H2125" s="579">
        <f t="shared" si="87"/>
        <v>0</v>
      </c>
      <c r="I2125" s="2"/>
    </row>
    <row r="2126" spans="1:9" s="3" customFormat="1" ht="26.25" outlineLevel="1">
      <c r="A2126" s="48" t="s">
        <v>612</v>
      </c>
      <c r="B2126" s="10"/>
      <c r="C2126" s="553" t="s">
        <v>2484</v>
      </c>
      <c r="D2126" s="11" t="s">
        <v>451</v>
      </c>
      <c r="E2126" s="10" t="s">
        <v>40</v>
      </c>
      <c r="F2126" s="12">
        <v>1</v>
      </c>
      <c r="G2126" s="13"/>
      <c r="H2126" s="579">
        <f t="shared" si="87"/>
        <v>0</v>
      </c>
      <c r="I2126" s="2"/>
    </row>
    <row r="2127" spans="1:9" s="3" customFormat="1" ht="26.25" outlineLevel="1">
      <c r="A2127" s="48" t="s">
        <v>612</v>
      </c>
      <c r="B2127" s="10"/>
      <c r="C2127" s="388"/>
      <c r="D2127" s="11" t="s">
        <v>449</v>
      </c>
      <c r="E2127" s="10" t="s">
        <v>40</v>
      </c>
      <c r="F2127" s="12">
        <v>1</v>
      </c>
      <c r="G2127" s="13"/>
      <c r="H2127" s="579">
        <f t="shared" si="87"/>
        <v>0</v>
      </c>
      <c r="I2127" s="2"/>
    </row>
    <row r="2128" spans="1:9" s="3" customFormat="1" outlineLevel="1">
      <c r="A2128" s="48" t="s">
        <v>612</v>
      </c>
      <c r="B2128" s="10"/>
      <c r="C2128" s="388"/>
      <c r="D2128" s="11"/>
      <c r="E2128" s="10"/>
      <c r="F2128" s="12"/>
      <c r="G2128" s="13"/>
      <c r="H2128" s="579">
        <f t="shared" si="87"/>
        <v>0</v>
      </c>
      <c r="I2128" s="2"/>
    </row>
    <row r="2129" spans="1:9" s="3" customFormat="1" outlineLevel="1">
      <c r="A2129" s="48" t="s">
        <v>612</v>
      </c>
      <c r="B2129" s="10"/>
      <c r="C2129" s="388"/>
      <c r="D2129" s="11"/>
      <c r="E2129" s="10"/>
      <c r="F2129" s="12"/>
      <c r="G2129" s="13"/>
      <c r="H2129" s="579">
        <f t="shared" si="87"/>
        <v>0</v>
      </c>
      <c r="I2129" s="2"/>
    </row>
    <row r="2130" spans="1:9" s="3" customFormat="1" outlineLevel="1">
      <c r="A2130" s="48" t="s">
        <v>612</v>
      </c>
      <c r="B2130" s="10"/>
      <c r="C2130" s="388"/>
      <c r="D2130" s="11"/>
      <c r="E2130" s="10"/>
      <c r="F2130" s="12"/>
      <c r="G2130" s="13"/>
      <c r="H2130" s="579">
        <f t="shared" si="87"/>
        <v>0</v>
      </c>
      <c r="I2130" s="2"/>
    </row>
    <row r="2131" spans="1:9" s="3" customFormat="1" ht="204.75" outlineLevel="1">
      <c r="A2131" s="48" t="s">
        <v>612</v>
      </c>
      <c r="B2131" s="10" t="s">
        <v>511</v>
      </c>
      <c r="C2131" s="561"/>
      <c r="D2131" s="11" t="s">
        <v>576</v>
      </c>
      <c r="E2131" s="10"/>
      <c r="F2131" s="12"/>
      <c r="G2131" s="13"/>
      <c r="H2131" s="579">
        <f t="shared" si="87"/>
        <v>0</v>
      </c>
      <c r="I2131" s="2"/>
    </row>
    <row r="2132" spans="1:9" s="3" customFormat="1" outlineLevel="1">
      <c r="A2132" s="48" t="s">
        <v>612</v>
      </c>
      <c r="B2132" s="10"/>
      <c r="C2132" s="388"/>
      <c r="D2132" s="11"/>
      <c r="E2132" s="10"/>
      <c r="F2132" s="12"/>
      <c r="G2132" s="13"/>
      <c r="H2132" s="579">
        <f t="shared" si="87"/>
        <v>0</v>
      </c>
      <c r="I2132" s="2"/>
    </row>
    <row r="2133" spans="1:9" s="3" customFormat="1" ht="26.25" outlineLevel="1">
      <c r="A2133" s="48" t="s">
        <v>612</v>
      </c>
      <c r="B2133" s="10"/>
      <c r="C2133" s="388"/>
      <c r="D2133" s="11" t="s">
        <v>562</v>
      </c>
      <c r="E2133" s="10" t="s">
        <v>40</v>
      </c>
      <c r="F2133" s="12">
        <v>1</v>
      </c>
      <c r="G2133" s="13"/>
      <c r="H2133" s="579">
        <f t="shared" si="87"/>
        <v>0</v>
      </c>
      <c r="I2133" s="2"/>
    </row>
    <row r="2134" spans="1:9" s="3" customFormat="1" outlineLevel="1">
      <c r="A2134" s="48" t="s">
        <v>612</v>
      </c>
      <c r="B2134" s="10"/>
      <c r="C2134" s="388"/>
      <c r="D2134" s="11"/>
      <c r="E2134" s="10"/>
      <c r="F2134" s="12"/>
      <c r="G2134" s="13"/>
      <c r="H2134" s="579">
        <f t="shared" ref="H2134:H2197" si="88">$F2134*G2134</f>
        <v>0</v>
      </c>
      <c r="I2134" s="2"/>
    </row>
    <row r="2135" spans="1:9" s="3" customFormat="1" outlineLevel="1">
      <c r="A2135" s="48" t="s">
        <v>612</v>
      </c>
      <c r="B2135" s="10"/>
      <c r="C2135" s="388"/>
      <c r="D2135" s="11"/>
      <c r="E2135" s="10"/>
      <c r="F2135" s="12"/>
      <c r="G2135" s="13"/>
      <c r="H2135" s="579">
        <f t="shared" si="88"/>
        <v>0</v>
      </c>
      <c r="I2135" s="2"/>
    </row>
    <row r="2136" spans="1:9" s="3" customFormat="1" ht="64.5" outlineLevel="1">
      <c r="A2136" s="48" t="s">
        <v>612</v>
      </c>
      <c r="B2136" s="10" t="s">
        <v>514</v>
      </c>
      <c r="C2136" s="553" t="s">
        <v>2484</v>
      </c>
      <c r="D2136" s="11" t="s">
        <v>577</v>
      </c>
      <c r="E2136" s="10"/>
      <c r="F2136" s="12"/>
      <c r="G2136" s="13"/>
      <c r="H2136" s="579">
        <f t="shared" si="88"/>
        <v>0</v>
      </c>
      <c r="I2136" s="2"/>
    </row>
    <row r="2137" spans="1:9" s="3" customFormat="1" outlineLevel="1">
      <c r="A2137" s="48" t="s">
        <v>612</v>
      </c>
      <c r="B2137" s="10"/>
      <c r="C2137" s="388"/>
      <c r="D2137" s="11"/>
      <c r="E2137" s="10"/>
      <c r="F2137" s="12"/>
      <c r="G2137" s="13"/>
      <c r="H2137" s="579">
        <f t="shared" si="88"/>
        <v>0</v>
      </c>
      <c r="I2137" s="2"/>
    </row>
    <row r="2138" spans="1:9" s="3" customFormat="1" ht="26.25" outlineLevel="1">
      <c r="A2138" s="48" t="s">
        <v>612</v>
      </c>
      <c r="B2138" s="10"/>
      <c r="C2138" s="553" t="s">
        <v>2484</v>
      </c>
      <c r="D2138" s="11" t="s">
        <v>451</v>
      </c>
      <c r="E2138" s="10" t="s">
        <v>40</v>
      </c>
      <c r="F2138" s="12">
        <v>1</v>
      </c>
      <c r="G2138" s="13"/>
      <c r="H2138" s="579">
        <f t="shared" si="88"/>
        <v>0</v>
      </c>
      <c r="I2138" s="2"/>
    </row>
    <row r="2139" spans="1:9" s="3" customFormat="1" ht="26.25" outlineLevel="1">
      <c r="A2139" s="48" t="s">
        <v>612</v>
      </c>
      <c r="B2139" s="10"/>
      <c r="C2139" s="388"/>
      <c r="D2139" s="11" t="s">
        <v>449</v>
      </c>
      <c r="E2139" s="10" t="s">
        <v>40</v>
      </c>
      <c r="F2139" s="12">
        <v>1</v>
      </c>
      <c r="G2139" s="13"/>
      <c r="H2139" s="579">
        <f t="shared" si="88"/>
        <v>0</v>
      </c>
      <c r="I2139" s="2"/>
    </row>
    <row r="2140" spans="1:9" s="3" customFormat="1" outlineLevel="1">
      <c r="A2140" s="48" t="s">
        <v>612</v>
      </c>
      <c r="B2140" s="10"/>
      <c r="C2140" s="388"/>
      <c r="D2140" s="11"/>
      <c r="E2140" s="10"/>
      <c r="F2140" s="12"/>
      <c r="G2140" s="13"/>
      <c r="H2140" s="579">
        <f t="shared" si="88"/>
        <v>0</v>
      </c>
      <c r="I2140" s="2"/>
    </row>
    <row r="2141" spans="1:9" s="3" customFormat="1" outlineLevel="1">
      <c r="A2141" s="48" t="s">
        <v>612</v>
      </c>
      <c r="B2141" s="10"/>
      <c r="C2141" s="388"/>
      <c r="D2141" s="11"/>
      <c r="E2141" s="10"/>
      <c r="F2141" s="12"/>
      <c r="G2141" s="13"/>
      <c r="H2141" s="579">
        <f t="shared" si="88"/>
        <v>0</v>
      </c>
      <c r="I2141" s="2"/>
    </row>
    <row r="2142" spans="1:9" s="3" customFormat="1" ht="141" outlineLevel="1">
      <c r="A2142" s="48" t="s">
        <v>612</v>
      </c>
      <c r="B2142" s="10" t="s">
        <v>516</v>
      </c>
      <c r="C2142" s="553" t="s">
        <v>2484</v>
      </c>
      <c r="D2142" s="11" t="s">
        <v>578</v>
      </c>
      <c r="E2142" s="10"/>
      <c r="F2142" s="12"/>
      <c r="G2142" s="13"/>
      <c r="H2142" s="579">
        <f t="shared" si="88"/>
        <v>0</v>
      </c>
      <c r="I2142" s="2"/>
    </row>
    <row r="2143" spans="1:9" s="3" customFormat="1" outlineLevel="1">
      <c r="A2143" s="48" t="s">
        <v>612</v>
      </c>
      <c r="B2143" s="10"/>
      <c r="C2143" s="553"/>
      <c r="D2143" s="11"/>
      <c r="E2143" s="10"/>
      <c r="F2143" s="12"/>
      <c r="G2143" s="13"/>
      <c r="H2143" s="579">
        <f t="shared" si="88"/>
        <v>0</v>
      </c>
      <c r="I2143" s="2"/>
    </row>
    <row r="2144" spans="1:9" s="3" customFormat="1" ht="26.25" outlineLevel="1">
      <c r="A2144" s="48" t="s">
        <v>612</v>
      </c>
      <c r="B2144" s="10"/>
      <c r="C2144" s="553" t="s">
        <v>2484</v>
      </c>
      <c r="D2144" s="11" t="s">
        <v>451</v>
      </c>
      <c r="E2144" s="10" t="s">
        <v>40</v>
      </c>
      <c r="F2144" s="12">
        <v>23</v>
      </c>
      <c r="G2144" s="13"/>
      <c r="H2144" s="579">
        <f t="shared" si="88"/>
        <v>0</v>
      </c>
      <c r="I2144" s="2"/>
    </row>
    <row r="2145" spans="1:9" s="3" customFormat="1" ht="26.25" outlineLevel="1">
      <c r="A2145" s="48" t="s">
        <v>612</v>
      </c>
      <c r="B2145" s="10"/>
      <c r="C2145" s="388"/>
      <c r="D2145" s="11" t="s">
        <v>449</v>
      </c>
      <c r="E2145" s="10" t="s">
        <v>40</v>
      </c>
      <c r="F2145" s="12">
        <v>23</v>
      </c>
      <c r="G2145" s="13"/>
      <c r="H2145" s="579">
        <f t="shared" si="88"/>
        <v>0</v>
      </c>
      <c r="I2145" s="2"/>
    </row>
    <row r="2146" spans="1:9" s="3" customFormat="1" outlineLevel="1">
      <c r="A2146" s="48" t="s">
        <v>612</v>
      </c>
      <c r="B2146" s="10"/>
      <c r="C2146" s="388"/>
      <c r="D2146" s="11"/>
      <c r="E2146" s="10"/>
      <c r="F2146" s="12"/>
      <c r="G2146" s="13"/>
      <c r="H2146" s="579">
        <f t="shared" si="88"/>
        <v>0</v>
      </c>
      <c r="I2146" s="2"/>
    </row>
    <row r="2147" spans="1:9" s="3" customFormat="1" outlineLevel="1">
      <c r="A2147" s="48" t="s">
        <v>612</v>
      </c>
      <c r="B2147" s="10"/>
      <c r="C2147" s="388"/>
      <c r="D2147" s="11"/>
      <c r="E2147" s="10"/>
      <c r="F2147" s="12"/>
      <c r="G2147" s="13"/>
      <c r="H2147" s="579">
        <f t="shared" si="88"/>
        <v>0</v>
      </c>
      <c r="I2147" s="2"/>
    </row>
    <row r="2148" spans="1:9" s="3" customFormat="1" ht="179.25" outlineLevel="1">
      <c r="A2148" s="48" t="s">
        <v>612</v>
      </c>
      <c r="B2148" s="10" t="s">
        <v>519</v>
      </c>
      <c r="C2148" s="553" t="s">
        <v>2484</v>
      </c>
      <c r="D2148" s="11" t="s">
        <v>579</v>
      </c>
      <c r="E2148" s="10"/>
      <c r="F2148" s="12"/>
      <c r="G2148" s="13"/>
      <c r="H2148" s="579">
        <f t="shared" si="88"/>
        <v>0</v>
      </c>
      <c r="I2148" s="2"/>
    </row>
    <row r="2149" spans="1:9" s="3" customFormat="1" outlineLevel="1">
      <c r="A2149" s="48" t="s">
        <v>612</v>
      </c>
      <c r="B2149" s="10"/>
      <c r="C2149" s="388"/>
      <c r="D2149" s="11"/>
      <c r="E2149" s="10"/>
      <c r="F2149" s="12"/>
      <c r="G2149" s="13"/>
      <c r="H2149" s="579">
        <f t="shared" si="88"/>
        <v>0</v>
      </c>
      <c r="I2149" s="2"/>
    </row>
    <row r="2150" spans="1:9" s="3" customFormat="1" ht="26.25" outlineLevel="1">
      <c r="A2150" s="48" t="s">
        <v>612</v>
      </c>
      <c r="B2150" s="10"/>
      <c r="C2150" s="553" t="s">
        <v>2484</v>
      </c>
      <c r="D2150" s="11" t="s">
        <v>451</v>
      </c>
      <c r="E2150" s="10" t="s">
        <v>40</v>
      </c>
      <c r="F2150" s="12">
        <v>20</v>
      </c>
      <c r="G2150" s="13"/>
      <c r="H2150" s="579">
        <f t="shared" si="88"/>
        <v>0</v>
      </c>
      <c r="I2150" s="2"/>
    </row>
    <row r="2151" spans="1:9" s="3" customFormat="1" ht="26.25" outlineLevel="1">
      <c r="A2151" s="48" t="s">
        <v>612</v>
      </c>
      <c r="B2151" s="10"/>
      <c r="C2151" s="388"/>
      <c r="D2151" s="11" t="s">
        <v>449</v>
      </c>
      <c r="E2151" s="10" t="s">
        <v>40</v>
      </c>
      <c r="F2151" s="12">
        <v>20</v>
      </c>
      <c r="G2151" s="13"/>
      <c r="H2151" s="579">
        <f t="shared" si="88"/>
        <v>0</v>
      </c>
      <c r="I2151" s="2"/>
    </row>
    <row r="2152" spans="1:9" s="3" customFormat="1" outlineLevel="1">
      <c r="A2152" s="48" t="s">
        <v>612</v>
      </c>
      <c r="B2152" s="10"/>
      <c r="C2152" s="388"/>
      <c r="D2152" s="11"/>
      <c r="E2152" s="10"/>
      <c r="F2152" s="12"/>
      <c r="G2152" s="13"/>
      <c r="H2152" s="579">
        <f t="shared" si="88"/>
        <v>0</v>
      </c>
      <c r="I2152" s="2"/>
    </row>
    <row r="2153" spans="1:9" s="3" customFormat="1" outlineLevel="1">
      <c r="A2153" s="48" t="s">
        <v>612</v>
      </c>
      <c r="B2153" s="10"/>
      <c r="C2153" s="388"/>
      <c r="D2153" s="11"/>
      <c r="E2153" s="10"/>
      <c r="F2153" s="12"/>
      <c r="G2153" s="13"/>
      <c r="H2153" s="579">
        <f t="shared" si="88"/>
        <v>0</v>
      </c>
      <c r="I2153" s="2"/>
    </row>
    <row r="2154" spans="1:9" s="3" customFormat="1" outlineLevel="1">
      <c r="A2154" s="48" t="s">
        <v>612</v>
      </c>
      <c r="B2154" s="10"/>
      <c r="C2154" s="388"/>
      <c r="D2154" s="11"/>
      <c r="E2154" s="10"/>
      <c r="F2154" s="12"/>
      <c r="G2154" s="13"/>
      <c r="H2154" s="579">
        <f t="shared" si="88"/>
        <v>0</v>
      </c>
      <c r="I2154" s="2"/>
    </row>
    <row r="2155" spans="1:9" s="3" customFormat="1" outlineLevel="1">
      <c r="A2155" s="48" t="s">
        <v>612</v>
      </c>
      <c r="B2155" s="10"/>
      <c r="C2155" s="388"/>
      <c r="D2155" s="11"/>
      <c r="E2155" s="10"/>
      <c r="F2155" s="12"/>
      <c r="G2155" s="13"/>
      <c r="H2155" s="579">
        <f t="shared" si="88"/>
        <v>0</v>
      </c>
      <c r="I2155" s="2"/>
    </row>
    <row r="2156" spans="1:9" s="3" customFormat="1" ht="192" outlineLevel="1">
      <c r="A2156" s="48" t="s">
        <v>612</v>
      </c>
      <c r="B2156" s="10" t="s">
        <v>522</v>
      </c>
      <c r="C2156" s="553" t="s">
        <v>2484</v>
      </c>
      <c r="D2156" s="11" t="s">
        <v>580</v>
      </c>
      <c r="E2156" s="10"/>
      <c r="F2156" s="12"/>
      <c r="G2156" s="13"/>
      <c r="H2156" s="579">
        <f t="shared" si="88"/>
        <v>0</v>
      </c>
      <c r="I2156" s="2"/>
    </row>
    <row r="2157" spans="1:9" s="3" customFormat="1" outlineLevel="1">
      <c r="A2157" s="48" t="s">
        <v>612</v>
      </c>
      <c r="B2157" s="10"/>
      <c r="C2157" s="388"/>
      <c r="D2157" s="11"/>
      <c r="E2157" s="10"/>
      <c r="F2157" s="12"/>
      <c r="G2157" s="13"/>
      <c r="H2157" s="579">
        <f t="shared" si="88"/>
        <v>0</v>
      </c>
      <c r="I2157" s="2"/>
    </row>
    <row r="2158" spans="1:9" s="3" customFormat="1" ht="26.25" outlineLevel="1">
      <c r="A2158" s="48" t="s">
        <v>612</v>
      </c>
      <c r="B2158" s="10"/>
      <c r="C2158" s="553" t="s">
        <v>2484</v>
      </c>
      <c r="D2158" s="11" t="s">
        <v>451</v>
      </c>
      <c r="E2158" s="10" t="s">
        <v>40</v>
      </c>
      <c r="F2158" s="12">
        <v>3</v>
      </c>
      <c r="G2158" s="13"/>
      <c r="H2158" s="579">
        <f t="shared" si="88"/>
        <v>0</v>
      </c>
      <c r="I2158" s="2"/>
    </row>
    <row r="2159" spans="1:9" s="3" customFormat="1" ht="26.25" outlineLevel="1">
      <c r="A2159" s="48" t="s">
        <v>612</v>
      </c>
      <c r="B2159" s="10"/>
      <c r="C2159" s="388"/>
      <c r="D2159" s="11" t="s">
        <v>449</v>
      </c>
      <c r="E2159" s="10" t="s">
        <v>40</v>
      </c>
      <c r="F2159" s="12">
        <v>3</v>
      </c>
      <c r="G2159" s="13"/>
      <c r="H2159" s="579">
        <f t="shared" si="88"/>
        <v>0</v>
      </c>
      <c r="I2159" s="2"/>
    </row>
    <row r="2160" spans="1:9" s="3" customFormat="1" outlineLevel="1">
      <c r="A2160" s="48" t="s">
        <v>612</v>
      </c>
      <c r="B2160" s="10"/>
      <c r="C2160" s="388"/>
      <c r="D2160" s="11"/>
      <c r="E2160" s="10"/>
      <c r="F2160" s="12"/>
      <c r="G2160" s="13"/>
      <c r="H2160" s="579">
        <f t="shared" si="88"/>
        <v>0</v>
      </c>
      <c r="I2160" s="2"/>
    </row>
    <row r="2161" spans="1:9" s="3" customFormat="1" outlineLevel="1">
      <c r="A2161" s="48" t="s">
        <v>612</v>
      </c>
      <c r="B2161" s="10"/>
      <c r="C2161" s="388"/>
      <c r="D2161" s="11"/>
      <c r="E2161" s="10"/>
      <c r="F2161" s="12"/>
      <c r="G2161" s="13"/>
      <c r="H2161" s="579">
        <f t="shared" si="88"/>
        <v>0</v>
      </c>
      <c r="I2161" s="2"/>
    </row>
    <row r="2162" spans="1:9" s="3" customFormat="1" outlineLevel="1">
      <c r="A2162" s="48" t="s">
        <v>612</v>
      </c>
      <c r="B2162" s="10"/>
      <c r="C2162" s="388"/>
      <c r="D2162" s="11"/>
      <c r="E2162" s="10"/>
      <c r="F2162" s="12"/>
      <c r="G2162" s="13"/>
      <c r="H2162" s="579">
        <f t="shared" si="88"/>
        <v>0</v>
      </c>
      <c r="I2162" s="2"/>
    </row>
    <row r="2163" spans="1:9" s="3" customFormat="1" outlineLevel="1">
      <c r="A2163" s="48" t="s">
        <v>612</v>
      </c>
      <c r="B2163" s="10"/>
      <c r="C2163" s="388"/>
      <c r="D2163" s="11"/>
      <c r="E2163" s="10"/>
      <c r="F2163" s="12"/>
      <c r="G2163" s="13"/>
      <c r="H2163" s="579">
        <f t="shared" si="88"/>
        <v>0</v>
      </c>
      <c r="I2163" s="2"/>
    </row>
    <row r="2164" spans="1:9" s="3" customFormat="1" ht="64.5" outlineLevel="1">
      <c r="A2164" s="48" t="s">
        <v>612</v>
      </c>
      <c r="B2164" s="10" t="s">
        <v>525</v>
      </c>
      <c r="C2164" s="553" t="s">
        <v>2484</v>
      </c>
      <c r="D2164" s="11" t="s">
        <v>581</v>
      </c>
      <c r="E2164" s="10"/>
      <c r="F2164" s="12"/>
      <c r="G2164" s="13"/>
      <c r="H2164" s="579">
        <f t="shared" si="88"/>
        <v>0</v>
      </c>
      <c r="I2164" s="2"/>
    </row>
    <row r="2165" spans="1:9" s="3" customFormat="1" outlineLevel="1">
      <c r="A2165" s="48" t="s">
        <v>612</v>
      </c>
      <c r="B2165" s="10"/>
      <c r="C2165" s="388"/>
      <c r="D2165" s="11"/>
      <c r="E2165" s="10"/>
      <c r="F2165" s="12"/>
      <c r="G2165" s="13"/>
      <c r="H2165" s="579">
        <f t="shared" si="88"/>
        <v>0</v>
      </c>
      <c r="I2165" s="2"/>
    </row>
    <row r="2166" spans="1:9" s="3" customFormat="1" ht="26.25" outlineLevel="1">
      <c r="A2166" s="48" t="s">
        <v>612</v>
      </c>
      <c r="B2166" s="10"/>
      <c r="C2166" s="553" t="s">
        <v>2484</v>
      </c>
      <c r="D2166" s="11" t="s">
        <v>451</v>
      </c>
      <c r="E2166" s="10" t="s">
        <v>40</v>
      </c>
      <c r="F2166" s="12">
        <v>5</v>
      </c>
      <c r="G2166" s="13"/>
      <c r="H2166" s="579">
        <f t="shared" si="88"/>
        <v>0</v>
      </c>
      <c r="I2166" s="2"/>
    </row>
    <row r="2167" spans="1:9" s="3" customFormat="1" ht="26.25" outlineLevel="1">
      <c r="A2167" s="48" t="s">
        <v>612</v>
      </c>
      <c r="B2167" s="10"/>
      <c r="C2167" s="388"/>
      <c r="D2167" s="11" t="s">
        <v>449</v>
      </c>
      <c r="E2167" s="10" t="s">
        <v>40</v>
      </c>
      <c r="F2167" s="12">
        <v>5</v>
      </c>
      <c r="G2167" s="13"/>
      <c r="H2167" s="579">
        <f t="shared" si="88"/>
        <v>0</v>
      </c>
      <c r="I2167" s="2"/>
    </row>
    <row r="2168" spans="1:9" s="3" customFormat="1" outlineLevel="1">
      <c r="A2168" s="48" t="s">
        <v>612</v>
      </c>
      <c r="B2168" s="10"/>
      <c r="C2168" s="388"/>
      <c r="D2168" s="11"/>
      <c r="E2168" s="10"/>
      <c r="F2168" s="12"/>
      <c r="G2168" s="13"/>
      <c r="H2168" s="579">
        <f t="shared" si="88"/>
        <v>0</v>
      </c>
      <c r="I2168" s="2"/>
    </row>
    <row r="2169" spans="1:9" s="3" customFormat="1" outlineLevel="1">
      <c r="A2169" s="48" t="s">
        <v>612</v>
      </c>
      <c r="B2169" s="10"/>
      <c r="C2169" s="388"/>
      <c r="D2169" s="11"/>
      <c r="E2169" s="10"/>
      <c r="F2169" s="12"/>
      <c r="G2169" s="13"/>
      <c r="H2169" s="579">
        <f t="shared" si="88"/>
        <v>0</v>
      </c>
      <c r="I2169" s="2"/>
    </row>
    <row r="2170" spans="1:9" s="3" customFormat="1" ht="90" outlineLevel="1">
      <c r="A2170" s="48" t="s">
        <v>612</v>
      </c>
      <c r="B2170" s="10" t="s">
        <v>528</v>
      </c>
      <c r="C2170" s="553" t="s">
        <v>2484</v>
      </c>
      <c r="D2170" s="11" t="s">
        <v>582</v>
      </c>
      <c r="E2170" s="10"/>
      <c r="F2170" s="12"/>
      <c r="G2170" s="13"/>
      <c r="H2170" s="579">
        <f t="shared" si="88"/>
        <v>0</v>
      </c>
      <c r="I2170" s="2"/>
    </row>
    <row r="2171" spans="1:9" s="3" customFormat="1" outlineLevel="1">
      <c r="A2171" s="48" t="s">
        <v>612</v>
      </c>
      <c r="B2171" s="10"/>
      <c r="C2171" s="388"/>
      <c r="D2171" s="11"/>
      <c r="E2171" s="10"/>
      <c r="F2171" s="12"/>
      <c r="G2171" s="13"/>
      <c r="H2171" s="579">
        <f t="shared" si="88"/>
        <v>0</v>
      </c>
      <c r="I2171" s="2"/>
    </row>
    <row r="2172" spans="1:9" s="3" customFormat="1" ht="26.25" outlineLevel="1">
      <c r="A2172" s="48" t="s">
        <v>612</v>
      </c>
      <c r="B2172" s="10"/>
      <c r="C2172" s="553" t="s">
        <v>2484</v>
      </c>
      <c r="D2172" s="11" t="s">
        <v>451</v>
      </c>
      <c r="E2172" s="10" t="s">
        <v>40</v>
      </c>
      <c r="F2172" s="12">
        <v>5</v>
      </c>
      <c r="G2172" s="13"/>
      <c r="H2172" s="579">
        <f t="shared" si="88"/>
        <v>0</v>
      </c>
      <c r="I2172" s="2"/>
    </row>
    <row r="2173" spans="1:9" s="3" customFormat="1" ht="26.25" outlineLevel="1">
      <c r="A2173" s="48" t="s">
        <v>612</v>
      </c>
      <c r="B2173" s="10"/>
      <c r="C2173" s="388"/>
      <c r="D2173" s="11" t="s">
        <v>449</v>
      </c>
      <c r="E2173" s="10" t="s">
        <v>40</v>
      </c>
      <c r="F2173" s="12">
        <v>5</v>
      </c>
      <c r="G2173" s="13"/>
      <c r="H2173" s="579">
        <f t="shared" si="88"/>
        <v>0</v>
      </c>
      <c r="I2173" s="2"/>
    </row>
    <row r="2174" spans="1:9" s="3" customFormat="1" outlineLevel="1">
      <c r="A2174" s="48" t="s">
        <v>612</v>
      </c>
      <c r="B2174" s="10"/>
      <c r="C2174" s="388"/>
      <c r="D2174" s="11"/>
      <c r="E2174" s="10"/>
      <c r="F2174" s="12"/>
      <c r="G2174" s="13"/>
      <c r="H2174" s="579">
        <f t="shared" si="88"/>
        <v>0</v>
      </c>
      <c r="I2174" s="2"/>
    </row>
    <row r="2175" spans="1:9" s="3" customFormat="1" outlineLevel="1">
      <c r="A2175" s="48" t="s">
        <v>612</v>
      </c>
      <c r="B2175" s="10"/>
      <c r="C2175" s="388"/>
      <c r="D2175" s="11"/>
      <c r="E2175" s="10"/>
      <c r="F2175" s="12"/>
      <c r="G2175" s="13"/>
      <c r="H2175" s="579">
        <f t="shared" si="88"/>
        <v>0</v>
      </c>
      <c r="I2175" s="2"/>
    </row>
    <row r="2176" spans="1:9" s="3" customFormat="1" ht="51.75" outlineLevel="1">
      <c r="A2176" s="48" t="s">
        <v>612</v>
      </c>
      <c r="B2176" s="10" t="s">
        <v>531</v>
      </c>
      <c r="C2176" s="553" t="s">
        <v>2484</v>
      </c>
      <c r="D2176" s="11" t="s">
        <v>583</v>
      </c>
      <c r="E2176" s="10"/>
      <c r="F2176" s="12"/>
      <c r="G2176" s="13"/>
      <c r="H2176" s="579">
        <f t="shared" si="88"/>
        <v>0</v>
      </c>
      <c r="I2176" s="2"/>
    </row>
    <row r="2177" spans="1:9" s="3" customFormat="1" outlineLevel="1">
      <c r="A2177" s="48" t="s">
        <v>612</v>
      </c>
      <c r="B2177" s="10"/>
      <c r="C2177" s="388"/>
      <c r="D2177" s="11"/>
      <c r="E2177" s="10"/>
      <c r="F2177" s="12"/>
      <c r="G2177" s="13"/>
      <c r="H2177" s="579">
        <f t="shared" si="88"/>
        <v>0</v>
      </c>
      <c r="I2177" s="2"/>
    </row>
    <row r="2178" spans="1:9" s="3" customFormat="1" ht="26.25" outlineLevel="1">
      <c r="A2178" s="48" t="s">
        <v>612</v>
      </c>
      <c r="B2178" s="10"/>
      <c r="C2178" s="553" t="s">
        <v>2484</v>
      </c>
      <c r="D2178" s="11" t="s">
        <v>451</v>
      </c>
      <c r="E2178" s="10" t="s">
        <v>40</v>
      </c>
      <c r="F2178" s="12">
        <v>4</v>
      </c>
      <c r="G2178" s="13"/>
      <c r="H2178" s="579">
        <f t="shared" si="88"/>
        <v>0</v>
      </c>
      <c r="I2178" s="2"/>
    </row>
    <row r="2179" spans="1:9" s="3" customFormat="1" ht="26.25" outlineLevel="1">
      <c r="A2179" s="48" t="s">
        <v>612</v>
      </c>
      <c r="B2179" s="10"/>
      <c r="C2179" s="388"/>
      <c r="D2179" s="11" t="s">
        <v>449</v>
      </c>
      <c r="E2179" s="10" t="s">
        <v>40</v>
      </c>
      <c r="F2179" s="12">
        <v>4</v>
      </c>
      <c r="G2179" s="13"/>
      <c r="H2179" s="579">
        <f t="shared" si="88"/>
        <v>0</v>
      </c>
      <c r="I2179" s="2"/>
    </row>
    <row r="2180" spans="1:9" s="3" customFormat="1" outlineLevel="1">
      <c r="A2180" s="48" t="s">
        <v>612</v>
      </c>
      <c r="B2180" s="10"/>
      <c r="C2180" s="388"/>
      <c r="D2180" s="11"/>
      <c r="E2180" s="10"/>
      <c r="F2180" s="12"/>
      <c r="G2180" s="13"/>
      <c r="H2180" s="579">
        <f t="shared" si="88"/>
        <v>0</v>
      </c>
      <c r="I2180" s="2"/>
    </row>
    <row r="2181" spans="1:9" s="3" customFormat="1" outlineLevel="1">
      <c r="A2181" s="48" t="s">
        <v>612</v>
      </c>
      <c r="B2181" s="10"/>
      <c r="C2181" s="388"/>
      <c r="D2181" s="11"/>
      <c r="E2181" s="10"/>
      <c r="F2181" s="12"/>
      <c r="G2181" s="13"/>
      <c r="H2181" s="579">
        <f t="shared" si="88"/>
        <v>0</v>
      </c>
      <c r="I2181" s="2"/>
    </row>
    <row r="2182" spans="1:9" s="3" customFormat="1" ht="77.25" outlineLevel="1">
      <c r="A2182" s="48" t="s">
        <v>612</v>
      </c>
      <c r="B2182" s="10" t="s">
        <v>534</v>
      </c>
      <c r="C2182" s="553" t="s">
        <v>2484</v>
      </c>
      <c r="D2182" s="11" t="s">
        <v>2477</v>
      </c>
      <c r="E2182" s="10"/>
      <c r="F2182" s="12"/>
      <c r="G2182" s="13"/>
      <c r="H2182" s="579">
        <f t="shared" si="88"/>
        <v>0</v>
      </c>
      <c r="I2182" s="2"/>
    </row>
    <row r="2183" spans="1:9" s="3" customFormat="1" outlineLevel="1">
      <c r="A2183" s="48" t="s">
        <v>612</v>
      </c>
      <c r="B2183" s="10"/>
      <c r="C2183" s="388"/>
      <c r="D2183" s="11"/>
      <c r="E2183" s="10"/>
      <c r="F2183" s="12"/>
      <c r="G2183" s="13"/>
      <c r="H2183" s="579">
        <f t="shared" si="88"/>
        <v>0</v>
      </c>
      <c r="I2183" s="2"/>
    </row>
    <row r="2184" spans="1:9" s="3" customFormat="1" ht="26.25" outlineLevel="1">
      <c r="A2184" s="48" t="s">
        <v>612</v>
      </c>
      <c r="B2184" s="10"/>
      <c r="C2184" s="553" t="s">
        <v>2484</v>
      </c>
      <c r="D2184" s="11" t="s">
        <v>562</v>
      </c>
      <c r="E2184" s="518" t="s">
        <v>40</v>
      </c>
      <c r="F2184" s="519">
        <v>6</v>
      </c>
      <c r="G2184" s="520"/>
      <c r="H2184" s="579">
        <f t="shared" si="88"/>
        <v>0</v>
      </c>
      <c r="I2184" s="2"/>
    </row>
    <row r="2185" spans="1:9" s="3" customFormat="1" ht="26.25" outlineLevel="1">
      <c r="A2185" s="48" t="s">
        <v>612</v>
      </c>
      <c r="B2185" s="10"/>
      <c r="C2185" s="388"/>
      <c r="D2185" s="20" t="s">
        <v>449</v>
      </c>
      <c r="E2185" s="518" t="s">
        <v>40</v>
      </c>
      <c r="F2185" s="519">
        <v>6</v>
      </c>
      <c r="G2185" s="520"/>
      <c r="H2185" s="579">
        <f t="shared" si="88"/>
        <v>0</v>
      </c>
      <c r="I2185" s="2"/>
    </row>
    <row r="2186" spans="1:9" s="3" customFormat="1" outlineLevel="1">
      <c r="A2186" s="48" t="s">
        <v>612</v>
      </c>
      <c r="B2186" s="10"/>
      <c r="C2186" s="388"/>
      <c r="D2186" s="11"/>
      <c r="E2186" s="10"/>
      <c r="F2186" s="12"/>
      <c r="G2186" s="13"/>
      <c r="H2186" s="579">
        <f t="shared" si="88"/>
        <v>0</v>
      </c>
      <c r="I2186" s="2"/>
    </row>
    <row r="2187" spans="1:9" s="3" customFormat="1" outlineLevel="1">
      <c r="A2187" s="48" t="s">
        <v>612</v>
      </c>
      <c r="B2187" s="10"/>
      <c r="C2187" s="388"/>
      <c r="D2187" s="11"/>
      <c r="E2187" s="10"/>
      <c r="F2187" s="12"/>
      <c r="G2187" s="13"/>
      <c r="H2187" s="579">
        <f t="shared" si="88"/>
        <v>0</v>
      </c>
      <c r="I2187" s="2"/>
    </row>
    <row r="2188" spans="1:9" s="3" customFormat="1" ht="77.25" outlineLevel="1">
      <c r="A2188" s="48" t="s">
        <v>612</v>
      </c>
      <c r="B2188" s="10" t="s">
        <v>537</v>
      </c>
      <c r="C2188" s="553" t="s">
        <v>2484</v>
      </c>
      <c r="D2188" s="11" t="s">
        <v>2478</v>
      </c>
      <c r="E2188" s="10"/>
      <c r="F2188" s="12"/>
      <c r="G2188" s="13"/>
      <c r="H2188" s="579">
        <f t="shared" si="88"/>
        <v>0</v>
      </c>
      <c r="I2188" s="2"/>
    </row>
    <row r="2189" spans="1:9" s="3" customFormat="1" outlineLevel="1">
      <c r="A2189" s="48" t="s">
        <v>612</v>
      </c>
      <c r="B2189" s="10"/>
      <c r="C2189" s="388"/>
      <c r="D2189" s="11"/>
      <c r="E2189" s="10"/>
      <c r="F2189" s="12"/>
      <c r="G2189" s="13"/>
      <c r="H2189" s="579">
        <f t="shared" si="88"/>
        <v>0</v>
      </c>
      <c r="I2189" s="2"/>
    </row>
    <row r="2190" spans="1:9" s="3" customFormat="1" ht="26.25" outlineLevel="1">
      <c r="A2190" s="48" t="s">
        <v>612</v>
      </c>
      <c r="B2190" s="10"/>
      <c r="C2190" s="553" t="s">
        <v>2484</v>
      </c>
      <c r="D2190" s="20" t="s">
        <v>451</v>
      </c>
      <c r="E2190" s="518" t="s">
        <v>40</v>
      </c>
      <c r="F2190" s="519">
        <v>12</v>
      </c>
      <c r="G2190" s="520"/>
      <c r="H2190" s="579">
        <f t="shared" si="88"/>
        <v>0</v>
      </c>
      <c r="I2190" s="2"/>
    </row>
    <row r="2191" spans="1:9" s="3" customFormat="1" ht="26.25" outlineLevel="1">
      <c r="A2191" s="48" t="s">
        <v>612</v>
      </c>
      <c r="B2191" s="10"/>
      <c r="C2191" s="388"/>
      <c r="D2191" s="20" t="s">
        <v>449</v>
      </c>
      <c r="E2191" s="518" t="s">
        <v>40</v>
      </c>
      <c r="F2191" s="519">
        <v>12</v>
      </c>
      <c r="G2191" s="520"/>
      <c r="H2191" s="579">
        <f t="shared" si="88"/>
        <v>0</v>
      </c>
      <c r="I2191" s="2"/>
    </row>
    <row r="2192" spans="1:9" s="3" customFormat="1" outlineLevel="1">
      <c r="A2192" s="48" t="s">
        <v>612</v>
      </c>
      <c r="B2192" s="10"/>
      <c r="C2192" s="388"/>
      <c r="D2192" s="11"/>
      <c r="E2192" s="10"/>
      <c r="F2192" s="12"/>
      <c r="G2192" s="13"/>
      <c r="H2192" s="579">
        <f t="shared" si="88"/>
        <v>0</v>
      </c>
      <c r="I2192" s="2"/>
    </row>
    <row r="2193" spans="1:9" s="3" customFormat="1" outlineLevel="1">
      <c r="A2193" s="48" t="s">
        <v>612</v>
      </c>
      <c r="B2193" s="10"/>
      <c r="C2193" s="388"/>
      <c r="D2193" s="11"/>
      <c r="E2193" s="10"/>
      <c r="F2193" s="12"/>
      <c r="G2193" s="13"/>
      <c r="H2193" s="579">
        <f t="shared" si="88"/>
        <v>0</v>
      </c>
      <c r="I2193" s="2"/>
    </row>
    <row r="2194" spans="1:9" s="3" customFormat="1" outlineLevel="1">
      <c r="A2194" s="48" t="s">
        <v>612</v>
      </c>
      <c r="B2194" s="10"/>
      <c r="C2194" s="388"/>
      <c r="D2194" s="11"/>
      <c r="E2194" s="10"/>
      <c r="F2194" s="12"/>
      <c r="G2194" s="13"/>
      <c r="H2194" s="579">
        <f t="shared" si="88"/>
        <v>0</v>
      </c>
      <c r="I2194" s="2"/>
    </row>
    <row r="2195" spans="1:9" s="3" customFormat="1" ht="102.75" outlineLevel="1">
      <c r="A2195" s="48" t="s">
        <v>612</v>
      </c>
      <c r="B2195" s="10" t="s">
        <v>543</v>
      </c>
      <c r="C2195" s="553" t="s">
        <v>2484</v>
      </c>
      <c r="D2195" s="11" t="s">
        <v>584</v>
      </c>
      <c r="E2195" s="10"/>
      <c r="F2195" s="12"/>
      <c r="G2195" s="13"/>
      <c r="H2195" s="579">
        <f t="shared" si="88"/>
        <v>0</v>
      </c>
      <c r="I2195" s="2"/>
    </row>
    <row r="2196" spans="1:9" s="3" customFormat="1" outlineLevel="1">
      <c r="A2196" s="48" t="s">
        <v>612</v>
      </c>
      <c r="B2196" s="10"/>
      <c r="C2196" s="388"/>
      <c r="D2196" s="11"/>
      <c r="E2196" s="10"/>
      <c r="F2196" s="12"/>
      <c r="G2196" s="13"/>
      <c r="H2196" s="579">
        <f t="shared" si="88"/>
        <v>0</v>
      </c>
      <c r="I2196" s="2"/>
    </row>
    <row r="2197" spans="1:9" s="3" customFormat="1" ht="26.25" outlineLevel="1">
      <c r="A2197" s="48" t="s">
        <v>612</v>
      </c>
      <c r="B2197" s="10"/>
      <c r="C2197" s="553" t="s">
        <v>2484</v>
      </c>
      <c r="D2197" s="11" t="s">
        <v>451</v>
      </c>
      <c r="E2197" s="10" t="s">
        <v>40</v>
      </c>
      <c r="F2197" s="12">
        <v>18</v>
      </c>
      <c r="G2197" s="13"/>
      <c r="H2197" s="579">
        <f t="shared" si="88"/>
        <v>0</v>
      </c>
      <c r="I2197" s="2"/>
    </row>
    <row r="2198" spans="1:9" s="3" customFormat="1" ht="26.25" outlineLevel="1">
      <c r="A2198" s="48" t="s">
        <v>612</v>
      </c>
      <c r="B2198" s="10"/>
      <c r="C2198" s="388"/>
      <c r="D2198" s="11" t="s">
        <v>449</v>
      </c>
      <c r="E2198" s="10" t="s">
        <v>40</v>
      </c>
      <c r="F2198" s="12">
        <v>18</v>
      </c>
      <c r="G2198" s="13"/>
      <c r="H2198" s="579">
        <f t="shared" ref="H2198:H2261" si="89">$F2198*G2198</f>
        <v>0</v>
      </c>
      <c r="I2198" s="2"/>
    </row>
    <row r="2199" spans="1:9" s="3" customFormat="1" outlineLevel="1">
      <c r="A2199" s="48" t="s">
        <v>612</v>
      </c>
      <c r="B2199" s="10"/>
      <c r="C2199" s="388"/>
      <c r="D2199" s="11"/>
      <c r="E2199" s="10"/>
      <c r="F2199" s="12"/>
      <c r="G2199" s="13"/>
      <c r="H2199" s="579">
        <f t="shared" si="89"/>
        <v>0</v>
      </c>
      <c r="I2199" s="2"/>
    </row>
    <row r="2200" spans="1:9" s="3" customFormat="1" outlineLevel="1">
      <c r="A2200" s="48" t="s">
        <v>612</v>
      </c>
      <c r="B2200" s="10"/>
      <c r="C2200" s="388"/>
      <c r="D2200" s="11"/>
      <c r="E2200" s="10"/>
      <c r="F2200" s="12"/>
      <c r="G2200" s="13"/>
      <c r="H2200" s="579">
        <f t="shared" si="89"/>
        <v>0</v>
      </c>
      <c r="I2200" s="2"/>
    </row>
    <row r="2201" spans="1:9" s="3" customFormat="1" outlineLevel="1">
      <c r="A2201" s="48" t="s">
        <v>612</v>
      </c>
      <c r="B2201" s="10"/>
      <c r="C2201" s="388"/>
      <c r="D2201" s="11"/>
      <c r="E2201" s="10"/>
      <c r="F2201" s="12"/>
      <c r="G2201" s="13"/>
      <c r="H2201" s="579">
        <f t="shared" si="89"/>
        <v>0</v>
      </c>
      <c r="I2201" s="2"/>
    </row>
    <row r="2202" spans="1:9" s="3" customFormat="1" ht="77.25" outlineLevel="1">
      <c r="A2202" s="48" t="s">
        <v>612</v>
      </c>
      <c r="B2202" s="10" t="s">
        <v>549</v>
      </c>
      <c r="C2202" s="553" t="s">
        <v>2484</v>
      </c>
      <c r="D2202" s="11" t="s">
        <v>585</v>
      </c>
      <c r="E2202" s="10"/>
      <c r="F2202" s="12"/>
      <c r="G2202" s="13"/>
      <c r="H2202" s="579">
        <f t="shared" si="89"/>
        <v>0</v>
      </c>
      <c r="I2202" s="2"/>
    </row>
    <row r="2203" spans="1:9" s="3" customFormat="1" outlineLevel="1">
      <c r="A2203" s="48" t="s">
        <v>612</v>
      </c>
      <c r="B2203" s="10"/>
      <c r="C2203" s="388"/>
      <c r="D2203" s="11"/>
      <c r="E2203" s="10"/>
      <c r="F2203" s="12"/>
      <c r="G2203" s="13"/>
      <c r="H2203" s="579">
        <f t="shared" si="89"/>
        <v>0</v>
      </c>
      <c r="I2203" s="2"/>
    </row>
    <row r="2204" spans="1:9" s="3" customFormat="1" ht="26.25" outlineLevel="1">
      <c r="A2204" s="48" t="s">
        <v>612</v>
      </c>
      <c r="B2204" s="10"/>
      <c r="C2204" s="553" t="s">
        <v>2484</v>
      </c>
      <c r="D2204" s="11" t="s">
        <v>451</v>
      </c>
      <c r="E2204" s="10" t="s">
        <v>40</v>
      </c>
      <c r="F2204" s="12">
        <v>1</v>
      </c>
      <c r="G2204" s="13"/>
      <c r="H2204" s="579">
        <f t="shared" si="89"/>
        <v>0</v>
      </c>
      <c r="I2204" s="2"/>
    </row>
    <row r="2205" spans="1:9" s="3" customFormat="1" ht="26.25" outlineLevel="1">
      <c r="A2205" s="48" t="s">
        <v>612</v>
      </c>
      <c r="B2205" s="10"/>
      <c r="C2205" s="388"/>
      <c r="D2205" s="11" t="s">
        <v>449</v>
      </c>
      <c r="E2205" s="10" t="s">
        <v>40</v>
      </c>
      <c r="F2205" s="12">
        <v>1</v>
      </c>
      <c r="G2205" s="13"/>
      <c r="H2205" s="579">
        <f t="shared" si="89"/>
        <v>0</v>
      </c>
      <c r="I2205" s="2"/>
    </row>
    <row r="2206" spans="1:9" s="3" customFormat="1" outlineLevel="1">
      <c r="A2206" s="48" t="s">
        <v>612</v>
      </c>
      <c r="B2206" s="10"/>
      <c r="C2206" s="388"/>
      <c r="D2206" s="11"/>
      <c r="E2206" s="10"/>
      <c r="F2206" s="12"/>
      <c r="G2206" s="13"/>
      <c r="H2206" s="579">
        <f t="shared" si="89"/>
        <v>0</v>
      </c>
      <c r="I2206" s="2"/>
    </row>
    <row r="2207" spans="1:9" s="3" customFormat="1" outlineLevel="1">
      <c r="A2207" s="48" t="s">
        <v>612</v>
      </c>
      <c r="B2207" s="10"/>
      <c r="C2207" s="388"/>
      <c r="D2207" s="11"/>
      <c r="E2207" s="10"/>
      <c r="F2207" s="12"/>
      <c r="G2207" s="13"/>
      <c r="H2207" s="579">
        <f t="shared" si="89"/>
        <v>0</v>
      </c>
      <c r="I2207" s="2"/>
    </row>
    <row r="2208" spans="1:9" s="3" customFormat="1" ht="77.25" outlineLevel="1">
      <c r="A2208" s="48" t="s">
        <v>612</v>
      </c>
      <c r="B2208" s="10" t="s">
        <v>552</v>
      </c>
      <c r="C2208" s="553" t="s">
        <v>2484</v>
      </c>
      <c r="D2208" s="11" t="s">
        <v>586</v>
      </c>
      <c r="E2208" s="10"/>
      <c r="F2208" s="12"/>
      <c r="G2208" s="13"/>
      <c r="H2208" s="579">
        <f t="shared" si="89"/>
        <v>0</v>
      </c>
      <c r="I2208" s="2"/>
    </row>
    <row r="2209" spans="1:9" s="3" customFormat="1" outlineLevel="1">
      <c r="A2209" s="48" t="s">
        <v>612</v>
      </c>
      <c r="B2209" s="10"/>
      <c r="C2209" s="388"/>
      <c r="D2209" s="11"/>
      <c r="E2209" s="10"/>
      <c r="F2209" s="12"/>
      <c r="G2209" s="13"/>
      <c r="H2209" s="579">
        <f t="shared" si="89"/>
        <v>0</v>
      </c>
      <c r="I2209" s="2"/>
    </row>
    <row r="2210" spans="1:9" s="3" customFormat="1" ht="26.25" outlineLevel="1">
      <c r="A2210" s="48" t="s">
        <v>612</v>
      </c>
      <c r="B2210" s="10"/>
      <c r="C2210" s="553" t="s">
        <v>2484</v>
      </c>
      <c r="D2210" s="11" t="s">
        <v>451</v>
      </c>
      <c r="E2210" s="10" t="s">
        <v>40</v>
      </c>
      <c r="F2210" s="12">
        <v>1</v>
      </c>
      <c r="G2210" s="13"/>
      <c r="H2210" s="579">
        <f t="shared" si="89"/>
        <v>0</v>
      </c>
      <c r="I2210" s="2"/>
    </row>
    <row r="2211" spans="1:9" s="3" customFormat="1" ht="26.25" outlineLevel="1">
      <c r="A2211" s="48" t="s">
        <v>612</v>
      </c>
      <c r="B2211" s="10"/>
      <c r="C2211" s="388"/>
      <c r="D2211" s="11" t="s">
        <v>449</v>
      </c>
      <c r="E2211" s="10" t="s">
        <v>40</v>
      </c>
      <c r="F2211" s="12">
        <v>1</v>
      </c>
      <c r="G2211" s="13"/>
      <c r="H2211" s="579">
        <f t="shared" si="89"/>
        <v>0</v>
      </c>
      <c r="I2211" s="2"/>
    </row>
    <row r="2212" spans="1:9" s="3" customFormat="1" outlineLevel="1">
      <c r="A2212" s="48" t="s">
        <v>612</v>
      </c>
      <c r="B2212" s="10"/>
      <c r="C2212" s="388"/>
      <c r="D2212" s="11"/>
      <c r="E2212" s="10"/>
      <c r="F2212" s="12"/>
      <c r="G2212" s="13"/>
      <c r="H2212" s="579">
        <f t="shared" si="89"/>
        <v>0</v>
      </c>
      <c r="I2212" s="2"/>
    </row>
    <row r="2213" spans="1:9" s="3" customFormat="1" outlineLevel="1">
      <c r="A2213" s="48" t="s">
        <v>612</v>
      </c>
      <c r="B2213" s="10"/>
      <c r="C2213" s="388"/>
      <c r="D2213" s="11"/>
      <c r="E2213" s="10"/>
      <c r="F2213" s="12"/>
      <c r="G2213" s="13"/>
      <c r="H2213" s="579">
        <f t="shared" si="89"/>
        <v>0</v>
      </c>
      <c r="I2213" s="2"/>
    </row>
    <row r="2214" spans="1:9" s="3" customFormat="1" ht="39" outlineLevel="1">
      <c r="A2214" s="48" t="s">
        <v>612</v>
      </c>
      <c r="B2214" s="10" t="s">
        <v>1124</v>
      </c>
      <c r="C2214" s="553" t="s">
        <v>2484</v>
      </c>
      <c r="D2214" s="11" t="s">
        <v>587</v>
      </c>
      <c r="E2214" s="10"/>
      <c r="F2214" s="12"/>
      <c r="G2214" s="13"/>
      <c r="H2214" s="579">
        <f t="shared" si="89"/>
        <v>0</v>
      </c>
      <c r="I2214" s="2"/>
    </row>
    <row r="2215" spans="1:9" s="3" customFormat="1" ht="26.25" outlineLevel="1">
      <c r="A2215" s="48" t="s">
        <v>612</v>
      </c>
      <c r="B2215" s="10"/>
      <c r="C2215" s="553" t="s">
        <v>2484</v>
      </c>
      <c r="D2215" s="11" t="s">
        <v>451</v>
      </c>
      <c r="E2215" s="10" t="s">
        <v>40</v>
      </c>
      <c r="F2215" s="12">
        <v>3</v>
      </c>
      <c r="G2215" s="13"/>
      <c r="H2215" s="579">
        <f t="shared" si="89"/>
        <v>0</v>
      </c>
      <c r="I2215" s="2"/>
    </row>
    <row r="2216" spans="1:9" s="3" customFormat="1" ht="26.25" outlineLevel="1">
      <c r="A2216" s="48" t="s">
        <v>612</v>
      </c>
      <c r="B2216" s="10"/>
      <c r="C2216" s="388"/>
      <c r="D2216" s="11" t="s">
        <v>449</v>
      </c>
      <c r="E2216" s="10" t="s">
        <v>40</v>
      </c>
      <c r="F2216" s="12">
        <v>3</v>
      </c>
      <c r="G2216" s="13"/>
      <c r="H2216" s="579">
        <f t="shared" si="89"/>
        <v>0</v>
      </c>
      <c r="I2216" s="2"/>
    </row>
    <row r="2217" spans="1:9" s="3" customFormat="1" outlineLevel="1">
      <c r="A2217" s="48" t="s">
        <v>612</v>
      </c>
      <c r="B2217" s="10"/>
      <c r="C2217" s="388"/>
      <c r="D2217" s="11"/>
      <c r="E2217" s="10"/>
      <c r="F2217" s="12"/>
      <c r="G2217" s="13"/>
      <c r="H2217" s="579">
        <f t="shared" si="89"/>
        <v>0</v>
      </c>
      <c r="I2217" s="2"/>
    </row>
    <row r="2218" spans="1:9" s="3" customFormat="1" outlineLevel="1">
      <c r="A2218" s="48" t="s">
        <v>612</v>
      </c>
      <c r="B2218" s="10"/>
      <c r="C2218" s="388"/>
      <c r="D2218" s="11"/>
      <c r="E2218" s="10"/>
      <c r="F2218" s="12"/>
      <c r="G2218" s="13"/>
      <c r="H2218" s="579">
        <f t="shared" si="89"/>
        <v>0</v>
      </c>
      <c r="I2218" s="2"/>
    </row>
    <row r="2219" spans="1:9" s="3" customFormat="1" outlineLevel="1">
      <c r="A2219" s="48" t="s">
        <v>612</v>
      </c>
      <c r="B2219" s="10"/>
      <c r="C2219" s="388"/>
      <c r="D2219" s="11"/>
      <c r="E2219" s="10"/>
      <c r="F2219" s="12"/>
      <c r="G2219" s="13"/>
      <c r="H2219" s="579">
        <f t="shared" si="89"/>
        <v>0</v>
      </c>
      <c r="I2219" s="2"/>
    </row>
    <row r="2220" spans="1:9" s="3" customFormat="1" outlineLevel="1">
      <c r="A2220" s="48" t="s">
        <v>612</v>
      </c>
      <c r="B2220" s="241"/>
      <c r="C2220" s="535"/>
      <c r="D2220" s="242" t="s">
        <v>588</v>
      </c>
      <c r="E2220" s="241"/>
      <c r="F2220" s="243"/>
      <c r="G2220" s="244"/>
      <c r="H2220" s="579">
        <f t="shared" si="89"/>
        <v>0</v>
      </c>
      <c r="I2220" s="2"/>
    </row>
    <row r="2221" spans="1:9" s="3" customFormat="1" outlineLevel="1">
      <c r="A2221" s="48" t="s">
        <v>612</v>
      </c>
      <c r="B2221" s="10"/>
      <c r="C2221" s="388"/>
      <c r="D2221" s="11"/>
      <c r="E2221" s="10"/>
      <c r="F2221" s="12"/>
      <c r="G2221" s="13"/>
      <c r="H2221" s="579">
        <f t="shared" si="89"/>
        <v>0</v>
      </c>
      <c r="I2221" s="2"/>
    </row>
    <row r="2222" spans="1:9" s="3" customFormat="1" outlineLevel="1">
      <c r="A2222" s="48" t="s">
        <v>612</v>
      </c>
      <c r="B2222" s="10"/>
      <c r="C2222" s="388"/>
      <c r="D2222" s="11"/>
      <c r="E2222" s="10"/>
      <c r="F2222" s="12"/>
      <c r="G2222" s="13"/>
      <c r="H2222" s="579">
        <f t="shared" si="89"/>
        <v>0</v>
      </c>
      <c r="I2222" s="2"/>
    </row>
    <row r="2223" spans="1:9" s="3" customFormat="1" ht="64.5" outlineLevel="1">
      <c r="A2223" s="48" t="s">
        <v>612</v>
      </c>
      <c r="B2223" s="10" t="s">
        <v>1125</v>
      </c>
      <c r="C2223" s="553" t="s">
        <v>2484</v>
      </c>
      <c r="D2223" s="11" t="s">
        <v>589</v>
      </c>
      <c r="E2223" s="10"/>
      <c r="F2223" s="12"/>
      <c r="G2223" s="13"/>
      <c r="H2223" s="579">
        <f t="shared" si="89"/>
        <v>0</v>
      </c>
      <c r="I2223" s="2"/>
    </row>
    <row r="2224" spans="1:9" s="3" customFormat="1" outlineLevel="1">
      <c r="A2224" s="48" t="s">
        <v>612</v>
      </c>
      <c r="B2224" s="10"/>
      <c r="C2224" s="388"/>
      <c r="D2224" s="11"/>
      <c r="E2224" s="10"/>
      <c r="F2224" s="12"/>
      <c r="G2224" s="13"/>
      <c r="H2224" s="579">
        <f t="shared" si="89"/>
        <v>0</v>
      </c>
      <c r="I2224" s="2"/>
    </row>
    <row r="2225" spans="1:9" s="3" customFormat="1" ht="26.25" outlineLevel="1">
      <c r="A2225" s="48" t="s">
        <v>612</v>
      </c>
      <c r="B2225" s="10"/>
      <c r="C2225" s="553" t="s">
        <v>2484</v>
      </c>
      <c r="D2225" s="11" t="s">
        <v>451</v>
      </c>
      <c r="E2225" s="10" t="s">
        <v>40</v>
      </c>
      <c r="F2225" s="12">
        <v>1</v>
      </c>
      <c r="G2225" s="13"/>
      <c r="H2225" s="579">
        <f t="shared" si="89"/>
        <v>0</v>
      </c>
      <c r="I2225" s="2"/>
    </row>
    <row r="2226" spans="1:9" s="3" customFormat="1" ht="26.25" outlineLevel="1">
      <c r="A2226" s="48" t="s">
        <v>612</v>
      </c>
      <c r="B2226" s="10"/>
      <c r="C2226" s="388"/>
      <c r="D2226" s="11" t="s">
        <v>449</v>
      </c>
      <c r="E2226" s="10" t="s">
        <v>40</v>
      </c>
      <c r="F2226" s="12">
        <v>1</v>
      </c>
      <c r="G2226" s="13"/>
      <c r="H2226" s="579">
        <f t="shared" si="89"/>
        <v>0</v>
      </c>
      <c r="I2226" s="2"/>
    </row>
    <row r="2227" spans="1:9" s="3" customFormat="1" outlineLevel="1">
      <c r="A2227" s="48" t="s">
        <v>612</v>
      </c>
      <c r="B2227" s="10"/>
      <c r="C2227" s="388"/>
      <c r="D2227" s="11"/>
      <c r="E2227" s="10"/>
      <c r="F2227" s="12"/>
      <c r="G2227" s="13"/>
      <c r="H2227" s="579">
        <f t="shared" si="89"/>
        <v>0</v>
      </c>
      <c r="I2227" s="2"/>
    </row>
    <row r="2228" spans="1:9" s="3" customFormat="1" outlineLevel="1">
      <c r="A2228" s="48" t="s">
        <v>612</v>
      </c>
      <c r="B2228" s="10"/>
      <c r="C2228" s="388"/>
      <c r="D2228" s="11"/>
      <c r="E2228" s="10"/>
      <c r="F2228" s="12"/>
      <c r="G2228" s="13"/>
      <c r="H2228" s="579">
        <f t="shared" si="89"/>
        <v>0</v>
      </c>
      <c r="I2228" s="2"/>
    </row>
    <row r="2229" spans="1:9" s="3" customFormat="1" ht="102.75" outlineLevel="1">
      <c r="A2229" s="48" t="s">
        <v>612</v>
      </c>
      <c r="B2229" s="10" t="s">
        <v>1126</v>
      </c>
      <c r="C2229" s="553" t="s">
        <v>2484</v>
      </c>
      <c r="D2229" s="11" t="s">
        <v>590</v>
      </c>
      <c r="E2229" s="10"/>
      <c r="F2229" s="12"/>
      <c r="G2229" s="13"/>
      <c r="H2229" s="579">
        <f t="shared" si="89"/>
        <v>0</v>
      </c>
      <c r="I2229" s="2"/>
    </row>
    <row r="2230" spans="1:9" s="3" customFormat="1" outlineLevel="1">
      <c r="A2230" s="48" t="s">
        <v>612</v>
      </c>
      <c r="B2230" s="10"/>
      <c r="C2230" s="388"/>
      <c r="D2230" s="11"/>
      <c r="E2230" s="10"/>
      <c r="F2230" s="12"/>
      <c r="G2230" s="13"/>
      <c r="H2230" s="579">
        <f t="shared" si="89"/>
        <v>0</v>
      </c>
      <c r="I2230" s="2"/>
    </row>
    <row r="2231" spans="1:9" s="3" customFormat="1" ht="26.25" outlineLevel="1">
      <c r="A2231" s="48" t="s">
        <v>612</v>
      </c>
      <c r="B2231" s="10"/>
      <c r="C2231" s="553" t="s">
        <v>2484</v>
      </c>
      <c r="D2231" s="11" t="s">
        <v>451</v>
      </c>
      <c r="E2231" s="10" t="s">
        <v>40</v>
      </c>
      <c r="F2231" s="12">
        <v>1</v>
      </c>
      <c r="G2231" s="13"/>
      <c r="H2231" s="579">
        <f t="shared" si="89"/>
        <v>0</v>
      </c>
      <c r="I2231" s="2"/>
    </row>
    <row r="2232" spans="1:9" s="3" customFormat="1" ht="26.25" outlineLevel="1">
      <c r="A2232" s="48" t="s">
        <v>612</v>
      </c>
      <c r="B2232" s="10"/>
      <c r="C2232" s="388"/>
      <c r="D2232" s="11" t="s">
        <v>449</v>
      </c>
      <c r="E2232" s="10" t="s">
        <v>40</v>
      </c>
      <c r="F2232" s="12">
        <v>1</v>
      </c>
      <c r="G2232" s="13"/>
      <c r="H2232" s="579">
        <f t="shared" si="89"/>
        <v>0</v>
      </c>
      <c r="I2232" s="2"/>
    </row>
    <row r="2233" spans="1:9" s="3" customFormat="1" outlineLevel="1">
      <c r="A2233" s="48" t="s">
        <v>612</v>
      </c>
      <c r="B2233" s="10"/>
      <c r="C2233" s="388"/>
      <c r="D2233" s="11"/>
      <c r="E2233" s="10"/>
      <c r="F2233" s="12"/>
      <c r="G2233" s="13"/>
      <c r="H2233" s="579">
        <f t="shared" si="89"/>
        <v>0</v>
      </c>
      <c r="I2233" s="2"/>
    </row>
    <row r="2234" spans="1:9" s="3" customFormat="1" outlineLevel="1">
      <c r="A2234" s="48" t="s">
        <v>612</v>
      </c>
      <c r="B2234" s="10"/>
      <c r="C2234" s="388"/>
      <c r="D2234" s="11"/>
      <c r="E2234" s="10"/>
      <c r="F2234" s="12"/>
      <c r="G2234" s="13"/>
      <c r="H2234" s="579">
        <f t="shared" si="89"/>
        <v>0</v>
      </c>
      <c r="I2234" s="2"/>
    </row>
    <row r="2235" spans="1:9" s="3" customFormat="1" ht="64.5" outlineLevel="1">
      <c r="A2235" s="48" t="s">
        <v>612</v>
      </c>
      <c r="B2235" s="10" t="s">
        <v>1127</v>
      </c>
      <c r="C2235" s="553" t="s">
        <v>2484</v>
      </c>
      <c r="D2235" s="11" t="s">
        <v>591</v>
      </c>
      <c r="E2235" s="10"/>
      <c r="F2235" s="12"/>
      <c r="G2235" s="13"/>
      <c r="H2235" s="579">
        <f t="shared" si="89"/>
        <v>0</v>
      </c>
      <c r="I2235" s="2"/>
    </row>
    <row r="2236" spans="1:9" s="3" customFormat="1" outlineLevel="1">
      <c r="A2236" s="48" t="s">
        <v>612</v>
      </c>
      <c r="B2236" s="10"/>
      <c r="C2236" s="388"/>
      <c r="D2236" s="11"/>
      <c r="E2236" s="10"/>
      <c r="F2236" s="12"/>
      <c r="G2236" s="13"/>
      <c r="H2236" s="579">
        <f t="shared" si="89"/>
        <v>0</v>
      </c>
      <c r="I2236" s="2"/>
    </row>
    <row r="2237" spans="1:9" s="3" customFormat="1" ht="26.25" outlineLevel="1">
      <c r="A2237" s="48" t="s">
        <v>612</v>
      </c>
      <c r="B2237" s="10"/>
      <c r="C2237" s="553" t="s">
        <v>2484</v>
      </c>
      <c r="D2237" s="11" t="s">
        <v>451</v>
      </c>
      <c r="E2237" s="10" t="s">
        <v>40</v>
      </c>
      <c r="F2237" s="12">
        <v>1</v>
      </c>
      <c r="G2237" s="13"/>
      <c r="H2237" s="579">
        <f t="shared" si="89"/>
        <v>0</v>
      </c>
      <c r="I2237" s="2"/>
    </row>
    <row r="2238" spans="1:9" s="3" customFormat="1" ht="26.25" outlineLevel="1">
      <c r="A2238" s="48" t="s">
        <v>612</v>
      </c>
      <c r="B2238" s="10"/>
      <c r="C2238" s="388"/>
      <c r="D2238" s="11" t="s">
        <v>449</v>
      </c>
      <c r="E2238" s="10" t="s">
        <v>40</v>
      </c>
      <c r="F2238" s="12">
        <v>1</v>
      </c>
      <c r="G2238" s="13"/>
      <c r="H2238" s="579">
        <f t="shared" si="89"/>
        <v>0</v>
      </c>
      <c r="I2238" s="2"/>
    </row>
    <row r="2239" spans="1:9" s="3" customFormat="1" outlineLevel="1">
      <c r="A2239" s="48" t="s">
        <v>612</v>
      </c>
      <c r="B2239" s="10"/>
      <c r="C2239" s="388"/>
      <c r="D2239" s="11"/>
      <c r="E2239" s="10"/>
      <c r="F2239" s="12"/>
      <c r="G2239" s="13"/>
      <c r="H2239" s="579">
        <f t="shared" si="89"/>
        <v>0</v>
      </c>
      <c r="I2239" s="2"/>
    </row>
    <row r="2240" spans="1:9" s="3" customFormat="1" outlineLevel="1">
      <c r="A2240" s="48" t="s">
        <v>612</v>
      </c>
      <c r="B2240" s="10"/>
      <c r="C2240" s="388"/>
      <c r="D2240" s="11"/>
      <c r="E2240" s="10"/>
      <c r="F2240" s="12"/>
      <c r="G2240" s="13"/>
      <c r="H2240" s="579">
        <f t="shared" si="89"/>
        <v>0</v>
      </c>
      <c r="I2240" s="2"/>
    </row>
    <row r="2241" spans="1:9" s="3" customFormat="1" ht="64.5" outlineLevel="1">
      <c r="A2241" s="48" t="s">
        <v>612</v>
      </c>
      <c r="B2241" s="10" t="s">
        <v>1128</v>
      </c>
      <c r="C2241" s="553" t="s">
        <v>2484</v>
      </c>
      <c r="D2241" s="11" t="s">
        <v>592</v>
      </c>
      <c r="E2241" s="10"/>
      <c r="F2241" s="12"/>
      <c r="G2241" s="13"/>
      <c r="H2241" s="579">
        <f t="shared" si="89"/>
        <v>0</v>
      </c>
      <c r="I2241" s="2"/>
    </row>
    <row r="2242" spans="1:9" s="3" customFormat="1" outlineLevel="1">
      <c r="A2242" s="48" t="s">
        <v>612</v>
      </c>
      <c r="B2242" s="10"/>
      <c r="C2242" s="388"/>
      <c r="D2242" s="11"/>
      <c r="E2242" s="10"/>
      <c r="F2242" s="12"/>
      <c r="G2242" s="13"/>
      <c r="H2242" s="579">
        <f t="shared" si="89"/>
        <v>0</v>
      </c>
      <c r="I2242" s="2"/>
    </row>
    <row r="2243" spans="1:9" s="3" customFormat="1" ht="26.25" outlineLevel="1">
      <c r="A2243" s="48" t="s">
        <v>612</v>
      </c>
      <c r="B2243" s="10"/>
      <c r="C2243" s="553" t="s">
        <v>2484</v>
      </c>
      <c r="D2243" s="11" t="s">
        <v>451</v>
      </c>
      <c r="E2243" s="10" t="s">
        <v>40</v>
      </c>
      <c r="F2243" s="12">
        <v>1</v>
      </c>
      <c r="G2243" s="13"/>
      <c r="H2243" s="579">
        <f t="shared" si="89"/>
        <v>0</v>
      </c>
      <c r="I2243" s="2"/>
    </row>
    <row r="2244" spans="1:9" s="3" customFormat="1" ht="26.25" outlineLevel="1">
      <c r="A2244" s="48" t="s">
        <v>612</v>
      </c>
      <c r="B2244" s="10"/>
      <c r="C2244" s="388"/>
      <c r="D2244" s="11" t="s">
        <v>449</v>
      </c>
      <c r="E2244" s="10" t="s">
        <v>40</v>
      </c>
      <c r="F2244" s="12">
        <v>1</v>
      </c>
      <c r="G2244" s="13"/>
      <c r="H2244" s="579">
        <f t="shared" si="89"/>
        <v>0</v>
      </c>
      <c r="I2244" s="2"/>
    </row>
    <row r="2245" spans="1:9" s="3" customFormat="1" outlineLevel="1">
      <c r="A2245" s="48" t="s">
        <v>612</v>
      </c>
      <c r="B2245" s="10"/>
      <c r="C2245" s="388"/>
      <c r="D2245" s="11"/>
      <c r="E2245" s="10"/>
      <c r="F2245" s="12"/>
      <c r="G2245" s="13"/>
      <c r="H2245" s="579">
        <f t="shared" si="89"/>
        <v>0</v>
      </c>
      <c r="I2245" s="2"/>
    </row>
    <row r="2246" spans="1:9" s="3" customFormat="1" outlineLevel="1">
      <c r="A2246" s="48" t="s">
        <v>612</v>
      </c>
      <c r="B2246" s="10"/>
      <c r="C2246" s="388"/>
      <c r="D2246" s="11"/>
      <c r="E2246" s="10"/>
      <c r="F2246" s="12"/>
      <c r="G2246" s="13"/>
      <c r="H2246" s="579">
        <f t="shared" si="89"/>
        <v>0</v>
      </c>
      <c r="I2246" s="2"/>
    </row>
    <row r="2247" spans="1:9" s="3" customFormat="1" ht="64.5" outlineLevel="1">
      <c r="A2247" s="48" t="s">
        <v>612</v>
      </c>
      <c r="B2247" s="10" t="s">
        <v>1129</v>
      </c>
      <c r="C2247" s="553" t="s">
        <v>2484</v>
      </c>
      <c r="D2247" s="11" t="s">
        <v>593</v>
      </c>
      <c r="E2247" s="10"/>
      <c r="F2247" s="12"/>
      <c r="G2247" s="13"/>
      <c r="H2247" s="579">
        <f t="shared" si="89"/>
        <v>0</v>
      </c>
      <c r="I2247" s="2"/>
    </row>
    <row r="2248" spans="1:9" s="3" customFormat="1" outlineLevel="1">
      <c r="A2248" s="48" t="s">
        <v>612</v>
      </c>
      <c r="B2248" s="10"/>
      <c r="C2248" s="388"/>
      <c r="D2248" s="11"/>
      <c r="E2248" s="10"/>
      <c r="F2248" s="12"/>
      <c r="G2248" s="13"/>
      <c r="H2248" s="579">
        <f t="shared" si="89"/>
        <v>0</v>
      </c>
      <c r="I2248" s="2"/>
    </row>
    <row r="2249" spans="1:9" s="3" customFormat="1" ht="26.25" outlineLevel="1">
      <c r="A2249" s="48" t="s">
        <v>612</v>
      </c>
      <c r="B2249" s="10"/>
      <c r="C2249" s="553" t="s">
        <v>2484</v>
      </c>
      <c r="D2249" s="11" t="s">
        <v>451</v>
      </c>
      <c r="E2249" s="10" t="s">
        <v>40</v>
      </c>
      <c r="F2249" s="12">
        <v>1</v>
      </c>
      <c r="G2249" s="13"/>
      <c r="H2249" s="579">
        <f t="shared" si="89"/>
        <v>0</v>
      </c>
      <c r="I2249" s="2"/>
    </row>
    <row r="2250" spans="1:9" s="3" customFormat="1" ht="26.25" outlineLevel="1">
      <c r="A2250" s="48" t="s">
        <v>612</v>
      </c>
      <c r="B2250" s="10"/>
      <c r="C2250" s="388"/>
      <c r="D2250" s="11" t="s">
        <v>449</v>
      </c>
      <c r="E2250" s="10" t="s">
        <v>40</v>
      </c>
      <c r="F2250" s="12">
        <v>1</v>
      </c>
      <c r="G2250" s="13"/>
      <c r="H2250" s="579">
        <f t="shared" si="89"/>
        <v>0</v>
      </c>
      <c r="I2250" s="2"/>
    </row>
    <row r="2251" spans="1:9" s="3" customFormat="1" outlineLevel="1">
      <c r="A2251" s="48" t="s">
        <v>612</v>
      </c>
      <c r="B2251" s="10"/>
      <c r="C2251" s="388"/>
      <c r="D2251" s="11"/>
      <c r="E2251" s="10"/>
      <c r="F2251" s="12"/>
      <c r="G2251" s="13"/>
      <c r="H2251" s="579">
        <f t="shared" si="89"/>
        <v>0</v>
      </c>
      <c r="I2251" s="2"/>
    </row>
    <row r="2252" spans="1:9" s="3" customFormat="1" outlineLevel="1">
      <c r="A2252" s="48" t="s">
        <v>612</v>
      </c>
      <c r="B2252" s="10"/>
      <c r="C2252" s="388"/>
      <c r="D2252" s="11"/>
      <c r="E2252" s="10"/>
      <c r="F2252" s="12"/>
      <c r="G2252" s="13"/>
      <c r="H2252" s="579">
        <f t="shared" si="89"/>
        <v>0</v>
      </c>
      <c r="I2252" s="2"/>
    </row>
    <row r="2253" spans="1:9" s="3" customFormat="1" ht="51.75" outlineLevel="1">
      <c r="A2253" s="48" t="s">
        <v>612</v>
      </c>
      <c r="B2253" s="10" t="s">
        <v>1130</v>
      </c>
      <c r="C2253" s="553" t="s">
        <v>2484</v>
      </c>
      <c r="D2253" s="11" t="s">
        <v>594</v>
      </c>
      <c r="E2253" s="10"/>
      <c r="F2253" s="12"/>
      <c r="G2253" s="13"/>
      <c r="H2253" s="579">
        <f t="shared" si="89"/>
        <v>0</v>
      </c>
      <c r="I2253" s="2"/>
    </row>
    <row r="2254" spans="1:9" s="3" customFormat="1" outlineLevel="1">
      <c r="A2254" s="48" t="s">
        <v>612</v>
      </c>
      <c r="B2254" s="10"/>
      <c r="C2254" s="388"/>
      <c r="D2254" s="11"/>
      <c r="E2254" s="10"/>
      <c r="F2254" s="12"/>
      <c r="G2254" s="13"/>
      <c r="H2254" s="579">
        <f t="shared" si="89"/>
        <v>0</v>
      </c>
      <c r="I2254" s="2"/>
    </row>
    <row r="2255" spans="1:9" s="3" customFormat="1" ht="26.25" outlineLevel="1">
      <c r="A2255" s="48" t="s">
        <v>612</v>
      </c>
      <c r="B2255" s="10"/>
      <c r="C2255" s="553" t="s">
        <v>2484</v>
      </c>
      <c r="D2255" s="11" t="s">
        <v>451</v>
      </c>
      <c r="E2255" s="10" t="s">
        <v>40</v>
      </c>
      <c r="F2255" s="12">
        <v>1</v>
      </c>
      <c r="G2255" s="13"/>
      <c r="H2255" s="579">
        <f t="shared" si="89"/>
        <v>0</v>
      </c>
      <c r="I2255" s="2"/>
    </row>
    <row r="2256" spans="1:9" s="3" customFormat="1" ht="26.25" outlineLevel="1">
      <c r="A2256" s="48" t="s">
        <v>612</v>
      </c>
      <c r="B2256" s="10"/>
      <c r="C2256" s="388"/>
      <c r="D2256" s="11" t="s">
        <v>449</v>
      </c>
      <c r="E2256" s="10" t="s">
        <v>40</v>
      </c>
      <c r="F2256" s="12">
        <v>1</v>
      </c>
      <c r="G2256" s="13"/>
      <c r="H2256" s="579">
        <f t="shared" si="89"/>
        <v>0</v>
      </c>
      <c r="I2256" s="2"/>
    </row>
    <row r="2257" spans="1:9" s="3" customFormat="1" outlineLevel="1">
      <c r="A2257" s="48" t="s">
        <v>612</v>
      </c>
      <c r="B2257" s="10"/>
      <c r="C2257" s="388"/>
      <c r="D2257" s="11"/>
      <c r="E2257" s="10"/>
      <c r="F2257" s="12"/>
      <c r="G2257" s="13"/>
      <c r="H2257" s="579">
        <f t="shared" si="89"/>
        <v>0</v>
      </c>
      <c r="I2257" s="2"/>
    </row>
    <row r="2258" spans="1:9" s="3" customFormat="1" outlineLevel="1">
      <c r="A2258" s="48" t="s">
        <v>612</v>
      </c>
      <c r="B2258" s="10"/>
      <c r="C2258" s="388"/>
      <c r="D2258" s="11"/>
      <c r="E2258" s="10"/>
      <c r="F2258" s="12"/>
      <c r="G2258" s="13"/>
      <c r="H2258" s="579">
        <f t="shared" si="89"/>
        <v>0</v>
      </c>
      <c r="I2258" s="2"/>
    </row>
    <row r="2259" spans="1:9" s="3" customFormat="1" ht="51.75" outlineLevel="1">
      <c r="A2259" s="48" t="s">
        <v>612</v>
      </c>
      <c r="B2259" s="10" t="s">
        <v>1131</v>
      </c>
      <c r="C2259" s="553" t="s">
        <v>2484</v>
      </c>
      <c r="D2259" s="11" t="s">
        <v>595</v>
      </c>
      <c r="E2259" s="10"/>
      <c r="F2259" s="12"/>
      <c r="G2259" s="13"/>
      <c r="H2259" s="579">
        <f t="shared" si="89"/>
        <v>0</v>
      </c>
      <c r="I2259" s="2"/>
    </row>
    <row r="2260" spans="1:9" s="3" customFormat="1" outlineLevel="1">
      <c r="A2260" s="48" t="s">
        <v>612</v>
      </c>
      <c r="B2260" s="10"/>
      <c r="C2260" s="388"/>
      <c r="D2260" s="11"/>
      <c r="E2260" s="10"/>
      <c r="F2260" s="12"/>
      <c r="G2260" s="13"/>
      <c r="H2260" s="579">
        <f t="shared" si="89"/>
        <v>0</v>
      </c>
      <c r="I2260" s="2"/>
    </row>
    <row r="2261" spans="1:9" s="3" customFormat="1" ht="26.25" outlineLevel="1">
      <c r="A2261" s="48" t="s">
        <v>612</v>
      </c>
      <c r="B2261" s="10"/>
      <c r="C2261" s="553" t="s">
        <v>2484</v>
      </c>
      <c r="D2261" s="11" t="s">
        <v>451</v>
      </c>
      <c r="E2261" s="10" t="s">
        <v>40</v>
      </c>
      <c r="F2261" s="12">
        <v>1</v>
      </c>
      <c r="G2261" s="13"/>
      <c r="H2261" s="579">
        <f t="shared" si="89"/>
        <v>0</v>
      </c>
      <c r="I2261" s="2"/>
    </row>
    <row r="2262" spans="1:9" s="3" customFormat="1" ht="26.25" outlineLevel="1">
      <c r="A2262" s="48" t="s">
        <v>612</v>
      </c>
      <c r="B2262" s="10"/>
      <c r="C2262" s="388"/>
      <c r="D2262" s="11" t="s">
        <v>449</v>
      </c>
      <c r="E2262" s="10" t="s">
        <v>40</v>
      </c>
      <c r="F2262" s="12">
        <v>1</v>
      </c>
      <c r="G2262" s="13"/>
      <c r="H2262" s="579">
        <f t="shared" ref="H2262:H2325" si="90">$F2262*G2262</f>
        <v>0</v>
      </c>
      <c r="I2262" s="2"/>
    </row>
    <row r="2263" spans="1:9" s="3" customFormat="1" outlineLevel="1">
      <c r="A2263" s="48" t="s">
        <v>612</v>
      </c>
      <c r="B2263" s="10"/>
      <c r="C2263" s="388"/>
      <c r="D2263" s="11"/>
      <c r="E2263" s="10"/>
      <c r="F2263" s="12"/>
      <c r="G2263" s="13"/>
      <c r="H2263" s="579">
        <f t="shared" si="90"/>
        <v>0</v>
      </c>
      <c r="I2263" s="2"/>
    </row>
    <row r="2264" spans="1:9" s="3" customFormat="1" outlineLevel="1">
      <c r="A2264" s="48" t="s">
        <v>612</v>
      </c>
      <c r="B2264" s="10"/>
      <c r="C2264" s="388"/>
      <c r="D2264" s="11"/>
      <c r="E2264" s="10"/>
      <c r="F2264" s="12"/>
      <c r="G2264" s="13"/>
      <c r="H2264" s="579">
        <f t="shared" si="90"/>
        <v>0</v>
      </c>
      <c r="I2264" s="2"/>
    </row>
    <row r="2265" spans="1:9" s="3" customFormat="1" ht="51.75" outlineLevel="1">
      <c r="A2265" s="48" t="s">
        <v>612</v>
      </c>
      <c r="B2265" s="10" t="s">
        <v>1132</v>
      </c>
      <c r="C2265" s="553" t="s">
        <v>2484</v>
      </c>
      <c r="D2265" s="11" t="s">
        <v>596</v>
      </c>
      <c r="E2265" s="10"/>
      <c r="F2265" s="12"/>
      <c r="G2265" s="13"/>
      <c r="H2265" s="579">
        <f t="shared" si="90"/>
        <v>0</v>
      </c>
      <c r="I2265" s="2"/>
    </row>
    <row r="2266" spans="1:9" s="3" customFormat="1" outlineLevel="1">
      <c r="A2266" s="48" t="s">
        <v>612</v>
      </c>
      <c r="B2266" s="10"/>
      <c r="C2266" s="388"/>
      <c r="D2266" s="11"/>
      <c r="E2266" s="10"/>
      <c r="F2266" s="12"/>
      <c r="G2266" s="13"/>
      <c r="H2266" s="579">
        <f t="shared" si="90"/>
        <v>0</v>
      </c>
      <c r="I2266" s="2"/>
    </row>
    <row r="2267" spans="1:9" s="3" customFormat="1" ht="26.25" outlineLevel="1">
      <c r="A2267" s="48" t="s">
        <v>612</v>
      </c>
      <c r="B2267" s="10"/>
      <c r="C2267" s="553" t="s">
        <v>2484</v>
      </c>
      <c r="D2267" s="11" t="s">
        <v>451</v>
      </c>
      <c r="E2267" s="10" t="s">
        <v>40</v>
      </c>
      <c r="F2267" s="12">
        <v>1</v>
      </c>
      <c r="G2267" s="13"/>
      <c r="H2267" s="579">
        <f t="shared" si="90"/>
        <v>0</v>
      </c>
      <c r="I2267" s="2"/>
    </row>
    <row r="2268" spans="1:9" s="3" customFormat="1" ht="26.25" outlineLevel="1">
      <c r="A2268" s="48" t="s">
        <v>612</v>
      </c>
      <c r="B2268" s="10"/>
      <c r="C2268" s="388"/>
      <c r="D2268" s="11" t="s">
        <v>449</v>
      </c>
      <c r="E2268" s="10" t="s">
        <v>40</v>
      </c>
      <c r="F2268" s="12">
        <v>1</v>
      </c>
      <c r="G2268" s="13"/>
      <c r="H2268" s="579">
        <f t="shared" si="90"/>
        <v>0</v>
      </c>
      <c r="I2268" s="2"/>
    </row>
    <row r="2269" spans="1:9" s="3" customFormat="1" outlineLevel="1">
      <c r="A2269" s="48" t="s">
        <v>612</v>
      </c>
      <c r="B2269" s="10"/>
      <c r="C2269" s="388"/>
      <c r="D2269" s="11"/>
      <c r="E2269" s="10"/>
      <c r="F2269" s="12"/>
      <c r="G2269" s="13"/>
      <c r="H2269" s="579">
        <f t="shared" si="90"/>
        <v>0</v>
      </c>
      <c r="I2269" s="2"/>
    </row>
    <row r="2270" spans="1:9" s="3" customFormat="1" outlineLevel="1">
      <c r="A2270" s="48" t="s">
        <v>612</v>
      </c>
      <c r="B2270" s="10"/>
      <c r="C2270" s="388"/>
      <c r="D2270" s="11"/>
      <c r="E2270" s="10"/>
      <c r="F2270" s="12"/>
      <c r="G2270" s="13"/>
      <c r="H2270" s="579">
        <f t="shared" si="90"/>
        <v>0</v>
      </c>
      <c r="I2270" s="2"/>
    </row>
    <row r="2271" spans="1:9" s="3" customFormat="1" ht="141" outlineLevel="1">
      <c r="A2271" s="48" t="s">
        <v>612</v>
      </c>
      <c r="B2271" s="10" t="s">
        <v>1133</v>
      </c>
      <c r="C2271" s="553" t="s">
        <v>2484</v>
      </c>
      <c r="D2271" s="11" t="s">
        <v>578</v>
      </c>
      <c r="E2271" s="10"/>
      <c r="F2271" s="12"/>
      <c r="G2271" s="13"/>
      <c r="H2271" s="579">
        <f t="shared" si="90"/>
        <v>0</v>
      </c>
      <c r="I2271" s="2"/>
    </row>
    <row r="2272" spans="1:9" s="3" customFormat="1" outlineLevel="1">
      <c r="A2272" s="48" t="s">
        <v>612</v>
      </c>
      <c r="B2272" s="10"/>
      <c r="C2272" s="388"/>
      <c r="D2272" s="11"/>
      <c r="E2272" s="10"/>
      <c r="F2272" s="12"/>
      <c r="G2272" s="13"/>
      <c r="H2272" s="579">
        <f t="shared" si="90"/>
        <v>0</v>
      </c>
      <c r="I2272" s="2"/>
    </row>
    <row r="2273" spans="1:9" s="3" customFormat="1" ht="26.25" outlineLevel="1">
      <c r="A2273" s="48" t="s">
        <v>612</v>
      </c>
      <c r="B2273" s="10"/>
      <c r="C2273" s="553" t="s">
        <v>2484</v>
      </c>
      <c r="D2273" s="11" t="s">
        <v>451</v>
      </c>
      <c r="E2273" s="10" t="s">
        <v>40</v>
      </c>
      <c r="F2273" s="12">
        <v>1</v>
      </c>
      <c r="G2273" s="13"/>
      <c r="H2273" s="579">
        <f t="shared" si="90"/>
        <v>0</v>
      </c>
      <c r="I2273" s="2"/>
    </row>
    <row r="2274" spans="1:9" s="3" customFormat="1" ht="26.25" outlineLevel="1">
      <c r="A2274" s="48" t="s">
        <v>612</v>
      </c>
      <c r="B2274" s="10"/>
      <c r="C2274" s="388"/>
      <c r="D2274" s="11" t="s">
        <v>449</v>
      </c>
      <c r="E2274" s="10" t="s">
        <v>40</v>
      </c>
      <c r="F2274" s="12">
        <v>1</v>
      </c>
      <c r="G2274" s="13"/>
      <c r="H2274" s="579">
        <f t="shared" si="90"/>
        <v>0</v>
      </c>
      <c r="I2274" s="2"/>
    </row>
    <row r="2275" spans="1:9" s="3" customFormat="1" outlineLevel="1">
      <c r="A2275" s="48" t="s">
        <v>612</v>
      </c>
      <c r="B2275" s="10"/>
      <c r="C2275" s="388"/>
      <c r="D2275" s="11"/>
      <c r="E2275" s="10"/>
      <c r="F2275" s="12"/>
      <c r="G2275" s="13"/>
      <c r="H2275" s="579">
        <f t="shared" si="90"/>
        <v>0</v>
      </c>
      <c r="I2275" s="2"/>
    </row>
    <row r="2276" spans="1:9" s="3" customFormat="1" outlineLevel="1">
      <c r="A2276" s="48" t="s">
        <v>612</v>
      </c>
      <c r="B2276" s="10"/>
      <c r="C2276" s="388"/>
      <c r="D2276" s="11"/>
      <c r="E2276" s="10"/>
      <c r="F2276" s="12"/>
      <c r="G2276" s="13"/>
      <c r="H2276" s="579">
        <f t="shared" si="90"/>
        <v>0</v>
      </c>
      <c r="I2276" s="2"/>
    </row>
    <row r="2277" spans="1:9" s="3" customFormat="1" ht="64.5" outlineLevel="1">
      <c r="A2277" s="48" t="s">
        <v>612</v>
      </c>
      <c r="B2277" s="10" t="s">
        <v>1134</v>
      </c>
      <c r="C2277" s="553" t="s">
        <v>2484</v>
      </c>
      <c r="D2277" s="11" t="s">
        <v>597</v>
      </c>
      <c r="E2277" s="10"/>
      <c r="F2277" s="12"/>
      <c r="G2277" s="13"/>
      <c r="H2277" s="579">
        <f t="shared" si="90"/>
        <v>0</v>
      </c>
      <c r="I2277" s="2"/>
    </row>
    <row r="2278" spans="1:9" s="3" customFormat="1" outlineLevel="1">
      <c r="A2278" s="48" t="s">
        <v>612</v>
      </c>
      <c r="B2278" s="10"/>
      <c r="C2278" s="388"/>
      <c r="D2278" s="11"/>
      <c r="E2278" s="10"/>
      <c r="F2278" s="12"/>
      <c r="G2278" s="13"/>
      <c r="H2278" s="579">
        <f t="shared" si="90"/>
        <v>0</v>
      </c>
      <c r="I2278" s="2"/>
    </row>
    <row r="2279" spans="1:9" s="3" customFormat="1" ht="26.25" outlineLevel="1">
      <c r="A2279" s="48" t="s">
        <v>612</v>
      </c>
      <c r="B2279" s="10"/>
      <c r="C2279" s="553" t="s">
        <v>2484</v>
      </c>
      <c r="D2279" s="11" t="s">
        <v>451</v>
      </c>
      <c r="E2279" s="10" t="s">
        <v>40</v>
      </c>
      <c r="F2279" s="12">
        <v>1</v>
      </c>
      <c r="G2279" s="13"/>
      <c r="H2279" s="579">
        <f t="shared" si="90"/>
        <v>0</v>
      </c>
      <c r="I2279" s="2"/>
    </row>
    <row r="2280" spans="1:9" s="3" customFormat="1" ht="26.25" outlineLevel="1">
      <c r="A2280" s="48" t="s">
        <v>612</v>
      </c>
      <c r="B2280" s="10"/>
      <c r="C2280" s="388"/>
      <c r="D2280" s="11" t="s">
        <v>449</v>
      </c>
      <c r="E2280" s="10" t="s">
        <v>40</v>
      </c>
      <c r="F2280" s="12">
        <v>1</v>
      </c>
      <c r="G2280" s="13"/>
      <c r="H2280" s="579">
        <f t="shared" si="90"/>
        <v>0</v>
      </c>
      <c r="I2280" s="2"/>
    </row>
    <row r="2281" spans="1:9" s="3" customFormat="1" outlineLevel="1">
      <c r="A2281" s="48" t="s">
        <v>612</v>
      </c>
      <c r="B2281" s="10"/>
      <c r="C2281" s="388"/>
      <c r="D2281" s="11"/>
      <c r="E2281" s="10"/>
      <c r="F2281" s="12"/>
      <c r="G2281" s="13"/>
      <c r="H2281" s="579">
        <f t="shared" si="90"/>
        <v>0</v>
      </c>
      <c r="I2281" s="2"/>
    </row>
    <row r="2282" spans="1:9" s="3" customFormat="1" outlineLevel="1">
      <c r="A2282" s="48" t="s">
        <v>612</v>
      </c>
      <c r="B2282" s="10"/>
      <c r="C2282" s="388"/>
      <c r="D2282" s="11"/>
      <c r="E2282" s="10"/>
      <c r="F2282" s="12"/>
      <c r="G2282" s="13"/>
      <c r="H2282" s="579">
        <f t="shared" si="90"/>
        <v>0</v>
      </c>
      <c r="I2282" s="2"/>
    </row>
    <row r="2283" spans="1:9" s="3" customFormat="1" ht="51.75" outlineLevel="1">
      <c r="A2283" s="48" t="s">
        <v>612</v>
      </c>
      <c r="B2283" s="10" t="s">
        <v>1135</v>
      </c>
      <c r="C2283" s="553" t="s">
        <v>2484</v>
      </c>
      <c r="D2283" s="11" t="s">
        <v>598</v>
      </c>
      <c r="E2283" s="10"/>
      <c r="F2283" s="12"/>
      <c r="G2283" s="13"/>
      <c r="H2283" s="579">
        <f t="shared" si="90"/>
        <v>0</v>
      </c>
      <c r="I2283" s="2"/>
    </row>
    <row r="2284" spans="1:9" s="3" customFormat="1" outlineLevel="1">
      <c r="A2284" s="48" t="s">
        <v>612</v>
      </c>
      <c r="B2284" s="10"/>
      <c r="C2284" s="388"/>
      <c r="D2284" s="11"/>
      <c r="E2284" s="10"/>
      <c r="F2284" s="12"/>
      <c r="G2284" s="13"/>
      <c r="H2284" s="579">
        <f t="shared" si="90"/>
        <v>0</v>
      </c>
      <c r="I2284" s="2"/>
    </row>
    <row r="2285" spans="1:9" s="3" customFormat="1" ht="26.25" outlineLevel="1">
      <c r="A2285" s="48" t="s">
        <v>612</v>
      </c>
      <c r="B2285" s="10"/>
      <c r="C2285" s="553" t="s">
        <v>2484</v>
      </c>
      <c r="D2285" s="11" t="s">
        <v>451</v>
      </c>
      <c r="E2285" s="10" t="s">
        <v>40</v>
      </c>
      <c r="F2285" s="12">
        <v>1</v>
      </c>
      <c r="G2285" s="13"/>
      <c r="H2285" s="579">
        <f t="shared" si="90"/>
        <v>0</v>
      </c>
      <c r="I2285" s="2"/>
    </row>
    <row r="2286" spans="1:9" s="3" customFormat="1" ht="26.25" outlineLevel="1">
      <c r="A2286" s="48" t="s">
        <v>612</v>
      </c>
      <c r="B2286" s="10"/>
      <c r="C2286" s="388"/>
      <c r="D2286" s="11" t="s">
        <v>449</v>
      </c>
      <c r="E2286" s="10" t="s">
        <v>40</v>
      </c>
      <c r="F2286" s="12">
        <v>1</v>
      </c>
      <c r="G2286" s="13"/>
      <c r="H2286" s="579">
        <f t="shared" si="90"/>
        <v>0</v>
      </c>
      <c r="I2286" s="2"/>
    </row>
    <row r="2287" spans="1:9" s="3" customFormat="1" outlineLevel="1">
      <c r="A2287" s="48" t="s">
        <v>612</v>
      </c>
      <c r="B2287" s="10"/>
      <c r="C2287" s="388"/>
      <c r="D2287" s="11"/>
      <c r="E2287" s="10"/>
      <c r="F2287" s="12"/>
      <c r="G2287" s="13"/>
      <c r="H2287" s="579">
        <f t="shared" si="90"/>
        <v>0</v>
      </c>
      <c r="I2287" s="2"/>
    </row>
    <row r="2288" spans="1:9" s="3" customFormat="1" outlineLevel="1">
      <c r="A2288" s="48" t="s">
        <v>612</v>
      </c>
      <c r="B2288" s="10"/>
      <c r="C2288" s="388"/>
      <c r="D2288" s="11"/>
      <c r="E2288" s="10"/>
      <c r="F2288" s="12"/>
      <c r="G2288" s="13"/>
      <c r="H2288" s="579">
        <f t="shared" si="90"/>
        <v>0</v>
      </c>
      <c r="I2288" s="2"/>
    </row>
    <row r="2289" spans="1:9" s="3" customFormat="1" ht="39" outlineLevel="1">
      <c r="A2289" s="48" t="s">
        <v>612</v>
      </c>
      <c r="B2289" s="10" t="s">
        <v>1136</v>
      </c>
      <c r="C2289" s="553" t="s">
        <v>2484</v>
      </c>
      <c r="D2289" s="11" t="s">
        <v>599</v>
      </c>
      <c r="E2289" s="10"/>
      <c r="F2289" s="12"/>
      <c r="G2289" s="13"/>
      <c r="H2289" s="579">
        <f t="shared" si="90"/>
        <v>0</v>
      </c>
      <c r="I2289" s="2"/>
    </row>
    <row r="2290" spans="1:9" s="3" customFormat="1" outlineLevel="1">
      <c r="A2290" s="48" t="s">
        <v>612</v>
      </c>
      <c r="B2290" s="10"/>
      <c r="C2290" s="388"/>
      <c r="D2290" s="11"/>
      <c r="E2290" s="10"/>
      <c r="F2290" s="12"/>
      <c r="G2290" s="13"/>
      <c r="H2290" s="579">
        <f t="shared" si="90"/>
        <v>0</v>
      </c>
      <c r="I2290" s="2"/>
    </row>
    <row r="2291" spans="1:9" s="3" customFormat="1" ht="26.25" outlineLevel="1">
      <c r="A2291" s="48" t="s">
        <v>612</v>
      </c>
      <c r="B2291" s="10"/>
      <c r="C2291" s="553" t="s">
        <v>2484</v>
      </c>
      <c r="D2291" s="11" t="s">
        <v>451</v>
      </c>
      <c r="E2291" s="10" t="s">
        <v>40</v>
      </c>
      <c r="F2291" s="12">
        <v>1</v>
      </c>
      <c r="G2291" s="13"/>
      <c r="H2291" s="579">
        <f t="shared" si="90"/>
        <v>0</v>
      </c>
      <c r="I2291" s="2"/>
    </row>
    <row r="2292" spans="1:9" s="3" customFormat="1" ht="26.25" outlineLevel="1">
      <c r="A2292" s="48" t="s">
        <v>612</v>
      </c>
      <c r="B2292" s="10"/>
      <c r="C2292" s="388"/>
      <c r="D2292" s="11" t="s">
        <v>449</v>
      </c>
      <c r="E2292" s="10" t="s">
        <v>40</v>
      </c>
      <c r="F2292" s="12">
        <v>1</v>
      </c>
      <c r="G2292" s="13"/>
      <c r="H2292" s="579">
        <f t="shared" si="90"/>
        <v>0</v>
      </c>
      <c r="I2292" s="2"/>
    </row>
    <row r="2293" spans="1:9" s="3" customFormat="1" outlineLevel="1">
      <c r="A2293" s="48" t="s">
        <v>612</v>
      </c>
      <c r="B2293" s="10"/>
      <c r="C2293" s="388"/>
      <c r="D2293" s="11"/>
      <c r="E2293" s="10"/>
      <c r="F2293" s="12"/>
      <c r="G2293" s="13"/>
      <c r="H2293" s="579">
        <f t="shared" si="90"/>
        <v>0</v>
      </c>
      <c r="I2293" s="2"/>
    </row>
    <row r="2294" spans="1:9" s="3" customFormat="1" ht="77.25" outlineLevel="1">
      <c r="A2294" s="48" t="s">
        <v>612</v>
      </c>
      <c r="B2294" s="10" t="s">
        <v>1137</v>
      </c>
      <c r="C2294" s="553" t="s">
        <v>2484</v>
      </c>
      <c r="D2294" s="11" t="s">
        <v>2479</v>
      </c>
      <c r="E2294" s="10"/>
      <c r="F2294" s="12"/>
      <c r="G2294" s="13"/>
      <c r="H2294" s="579">
        <f t="shared" si="90"/>
        <v>0</v>
      </c>
      <c r="I2294" s="2"/>
    </row>
    <row r="2295" spans="1:9" s="3" customFormat="1" outlineLevel="1">
      <c r="A2295" s="48" t="s">
        <v>612</v>
      </c>
      <c r="B2295" s="10"/>
      <c r="C2295" s="553" t="s">
        <v>2484</v>
      </c>
      <c r="D2295" s="11" t="s">
        <v>2480</v>
      </c>
      <c r="E2295" s="10"/>
      <c r="F2295" s="12"/>
      <c r="G2295" s="13"/>
      <c r="H2295" s="579">
        <f t="shared" si="90"/>
        <v>0</v>
      </c>
      <c r="I2295" s="2"/>
    </row>
    <row r="2296" spans="1:9" s="3" customFormat="1" ht="26.25" outlineLevel="1">
      <c r="A2296" s="48" t="s">
        <v>612</v>
      </c>
      <c r="B2296" s="10"/>
      <c r="C2296" s="553" t="s">
        <v>2484</v>
      </c>
      <c r="D2296" s="11" t="s">
        <v>451</v>
      </c>
      <c r="E2296" s="10" t="s">
        <v>40</v>
      </c>
      <c r="F2296" s="12">
        <v>1</v>
      </c>
      <c r="G2296" s="13"/>
      <c r="H2296" s="579">
        <f t="shared" si="90"/>
        <v>0</v>
      </c>
      <c r="I2296" s="2"/>
    </row>
    <row r="2297" spans="1:9" s="3" customFormat="1" ht="26.25" outlineLevel="1">
      <c r="A2297" s="48" t="s">
        <v>612</v>
      </c>
      <c r="B2297" s="10"/>
      <c r="C2297" s="388"/>
      <c r="D2297" s="11" t="s">
        <v>449</v>
      </c>
      <c r="E2297" s="10" t="s">
        <v>40</v>
      </c>
      <c r="F2297" s="12">
        <v>1</v>
      </c>
      <c r="G2297" s="13"/>
      <c r="H2297" s="579">
        <f t="shared" si="90"/>
        <v>0</v>
      </c>
      <c r="I2297" s="2"/>
    </row>
    <row r="2298" spans="1:9" s="3" customFormat="1" outlineLevel="1">
      <c r="A2298" s="48" t="s">
        <v>612</v>
      </c>
      <c r="B2298" s="10"/>
      <c r="C2298" s="388"/>
      <c r="D2298" s="11"/>
      <c r="E2298" s="10"/>
      <c r="F2298" s="12"/>
      <c r="G2298" s="13"/>
      <c r="H2298" s="579">
        <f t="shared" si="90"/>
        <v>0</v>
      </c>
      <c r="I2298" s="2"/>
    </row>
    <row r="2299" spans="1:9" s="3" customFormat="1" ht="90" outlineLevel="1">
      <c r="A2299" s="48" t="s">
        <v>612</v>
      </c>
      <c r="B2299" s="10" t="s">
        <v>1138</v>
      </c>
      <c r="C2299" s="553" t="s">
        <v>2484</v>
      </c>
      <c r="D2299" s="11" t="s">
        <v>2481</v>
      </c>
      <c r="E2299" s="10"/>
      <c r="F2299" s="12"/>
      <c r="G2299" s="13"/>
      <c r="H2299" s="579">
        <f t="shared" si="90"/>
        <v>0</v>
      </c>
      <c r="I2299" s="2"/>
    </row>
    <row r="2300" spans="1:9" s="3" customFormat="1" outlineLevel="1">
      <c r="A2300" s="48" t="s">
        <v>612</v>
      </c>
      <c r="B2300" s="10"/>
      <c r="C2300" s="553" t="s">
        <v>2484</v>
      </c>
      <c r="D2300" s="11" t="s">
        <v>2480</v>
      </c>
      <c r="E2300" s="10"/>
      <c r="F2300" s="12"/>
      <c r="G2300" s="13"/>
      <c r="H2300" s="579">
        <f t="shared" si="90"/>
        <v>0</v>
      </c>
      <c r="I2300" s="2"/>
    </row>
    <row r="2301" spans="1:9" s="3" customFormat="1" ht="26.25" outlineLevel="1">
      <c r="A2301" s="48" t="s">
        <v>612</v>
      </c>
      <c r="B2301" s="10"/>
      <c r="C2301" s="553" t="s">
        <v>2484</v>
      </c>
      <c r="D2301" s="11" t="s">
        <v>451</v>
      </c>
      <c r="E2301" s="10" t="s">
        <v>40</v>
      </c>
      <c r="F2301" s="12">
        <v>1</v>
      </c>
      <c r="G2301" s="13"/>
      <c r="H2301" s="579">
        <f t="shared" si="90"/>
        <v>0</v>
      </c>
      <c r="I2301" s="2"/>
    </row>
    <row r="2302" spans="1:9" s="3" customFormat="1" ht="26.25" outlineLevel="1">
      <c r="A2302" s="48" t="s">
        <v>612</v>
      </c>
      <c r="B2302" s="10"/>
      <c r="C2302" s="388"/>
      <c r="D2302" s="11" t="s">
        <v>449</v>
      </c>
      <c r="E2302" s="10" t="s">
        <v>40</v>
      </c>
      <c r="F2302" s="12">
        <v>1</v>
      </c>
      <c r="G2302" s="13"/>
      <c r="H2302" s="579">
        <f t="shared" si="90"/>
        <v>0</v>
      </c>
      <c r="I2302" s="2"/>
    </row>
    <row r="2303" spans="1:9" s="3" customFormat="1" outlineLevel="1">
      <c r="A2303" s="48" t="s">
        <v>612</v>
      </c>
      <c r="B2303" s="10"/>
      <c r="C2303" s="388"/>
      <c r="D2303" s="11"/>
      <c r="E2303" s="10"/>
      <c r="F2303" s="12"/>
      <c r="G2303" s="13"/>
      <c r="H2303" s="579">
        <f t="shared" si="90"/>
        <v>0</v>
      </c>
      <c r="I2303" s="2"/>
    </row>
    <row r="2304" spans="1:9" s="3" customFormat="1" outlineLevel="1">
      <c r="A2304" s="48" t="s">
        <v>612</v>
      </c>
      <c r="B2304" s="10"/>
      <c r="C2304" s="388"/>
      <c r="D2304" s="11"/>
      <c r="E2304" s="10"/>
      <c r="F2304" s="12"/>
      <c r="G2304" s="13"/>
      <c r="H2304" s="579">
        <f t="shared" si="90"/>
        <v>0</v>
      </c>
      <c r="I2304" s="2"/>
    </row>
    <row r="2305" spans="1:9" s="3" customFormat="1" outlineLevel="1">
      <c r="A2305" s="48" t="s">
        <v>612</v>
      </c>
      <c r="B2305" s="241"/>
      <c r="C2305" s="535" t="s">
        <v>2485</v>
      </c>
      <c r="D2305" s="242" t="s">
        <v>600</v>
      </c>
      <c r="E2305" s="241"/>
      <c r="F2305" s="243"/>
      <c r="G2305" s="244"/>
      <c r="H2305" s="579">
        <f t="shared" si="90"/>
        <v>0</v>
      </c>
      <c r="I2305" s="2"/>
    </row>
    <row r="2306" spans="1:9" s="3" customFormat="1" outlineLevel="1">
      <c r="A2306" s="48" t="s">
        <v>612</v>
      </c>
      <c r="B2306" s="10"/>
      <c r="C2306" s="388"/>
      <c r="D2306" s="11"/>
      <c r="E2306" s="10"/>
      <c r="F2306" s="12"/>
      <c r="G2306" s="13"/>
      <c r="H2306" s="579">
        <f t="shared" si="90"/>
        <v>0</v>
      </c>
      <c r="I2306" s="2"/>
    </row>
    <row r="2307" spans="1:9" s="3" customFormat="1" outlineLevel="1">
      <c r="A2307" s="48" t="s">
        <v>612</v>
      </c>
      <c r="B2307" s="10"/>
      <c r="C2307" s="388"/>
      <c r="D2307" s="11"/>
      <c r="E2307" s="10"/>
      <c r="F2307" s="12"/>
      <c r="G2307" s="13"/>
      <c r="H2307" s="579">
        <f t="shared" si="90"/>
        <v>0</v>
      </c>
      <c r="I2307" s="2"/>
    </row>
    <row r="2308" spans="1:9" s="3" customFormat="1" ht="39" outlineLevel="1">
      <c r="A2308" s="48" t="s">
        <v>612</v>
      </c>
      <c r="B2308" s="10" t="s">
        <v>1139</v>
      </c>
      <c r="C2308" s="388" t="s">
        <v>2485</v>
      </c>
      <c r="D2308" s="11" t="s">
        <v>601</v>
      </c>
      <c r="E2308" s="10"/>
      <c r="F2308" s="12"/>
      <c r="G2308" s="13"/>
      <c r="H2308" s="579">
        <f t="shared" si="90"/>
        <v>0</v>
      </c>
      <c r="I2308" s="2"/>
    </row>
    <row r="2309" spans="1:9" s="3" customFormat="1" outlineLevel="1">
      <c r="A2309" s="48" t="s">
        <v>612</v>
      </c>
      <c r="B2309" s="10"/>
      <c r="C2309" s="388"/>
      <c r="D2309" s="11"/>
      <c r="E2309" s="10"/>
      <c r="F2309" s="12"/>
      <c r="G2309" s="13"/>
      <c r="H2309" s="579">
        <f t="shared" si="90"/>
        <v>0</v>
      </c>
      <c r="I2309" s="2"/>
    </row>
    <row r="2310" spans="1:9" s="3" customFormat="1" ht="26.25" outlineLevel="1">
      <c r="A2310" s="48" t="s">
        <v>612</v>
      </c>
      <c r="B2310" s="10"/>
      <c r="C2310" s="388" t="s">
        <v>2485</v>
      </c>
      <c r="D2310" s="11" t="s">
        <v>451</v>
      </c>
      <c r="E2310" s="10" t="s">
        <v>40</v>
      </c>
      <c r="F2310" s="12">
        <v>27</v>
      </c>
      <c r="G2310" s="13"/>
      <c r="H2310" s="579">
        <f t="shared" si="90"/>
        <v>0</v>
      </c>
      <c r="I2310" s="2"/>
    </row>
    <row r="2311" spans="1:9" s="3" customFormat="1" ht="26.25" outlineLevel="1">
      <c r="A2311" s="48" t="s">
        <v>612</v>
      </c>
      <c r="B2311" s="10"/>
      <c r="C2311" s="388"/>
      <c r="D2311" s="11" t="s">
        <v>449</v>
      </c>
      <c r="E2311" s="10" t="s">
        <v>40</v>
      </c>
      <c r="F2311" s="12">
        <v>27</v>
      </c>
      <c r="G2311" s="13"/>
      <c r="H2311" s="579">
        <f t="shared" si="90"/>
        <v>0</v>
      </c>
      <c r="I2311" s="2"/>
    </row>
    <row r="2312" spans="1:9" s="3" customFormat="1" outlineLevel="1">
      <c r="A2312" s="48" t="s">
        <v>612</v>
      </c>
      <c r="B2312" s="10"/>
      <c r="C2312" s="388"/>
      <c r="D2312" s="11"/>
      <c r="E2312" s="10"/>
      <c r="F2312" s="12"/>
      <c r="G2312" s="13"/>
      <c r="H2312" s="579">
        <f t="shared" si="90"/>
        <v>0</v>
      </c>
      <c r="I2312" s="2"/>
    </row>
    <row r="2313" spans="1:9" s="3" customFormat="1" outlineLevel="1">
      <c r="A2313" s="48" t="s">
        <v>612</v>
      </c>
      <c r="B2313" s="10"/>
      <c r="C2313" s="388"/>
      <c r="D2313" s="11"/>
      <c r="E2313" s="10"/>
      <c r="F2313" s="12"/>
      <c r="G2313" s="13"/>
      <c r="H2313" s="579">
        <f t="shared" si="90"/>
        <v>0</v>
      </c>
      <c r="I2313" s="2"/>
    </row>
    <row r="2314" spans="1:9" s="3" customFormat="1" ht="39" outlineLevel="1">
      <c r="A2314" s="48" t="s">
        <v>612</v>
      </c>
      <c r="B2314" s="10" t="s">
        <v>1140</v>
      </c>
      <c r="C2314" s="388" t="s">
        <v>2485</v>
      </c>
      <c r="D2314" s="11" t="s">
        <v>602</v>
      </c>
      <c r="E2314" s="10"/>
      <c r="F2314" s="12"/>
      <c r="G2314" s="13"/>
      <c r="H2314" s="579">
        <f t="shared" si="90"/>
        <v>0</v>
      </c>
      <c r="I2314" s="2"/>
    </row>
    <row r="2315" spans="1:9" s="3" customFormat="1" outlineLevel="1">
      <c r="A2315" s="48" t="s">
        <v>612</v>
      </c>
      <c r="B2315" s="10"/>
      <c r="C2315" s="388"/>
      <c r="D2315" s="11"/>
      <c r="E2315" s="10"/>
      <c r="F2315" s="12"/>
      <c r="G2315" s="13"/>
      <c r="H2315" s="579">
        <f t="shared" si="90"/>
        <v>0</v>
      </c>
      <c r="I2315" s="2"/>
    </row>
    <row r="2316" spans="1:9" s="3" customFormat="1" ht="26.25" outlineLevel="1">
      <c r="A2316" s="48" t="s">
        <v>612</v>
      </c>
      <c r="B2316" s="10"/>
      <c r="C2316" s="388" t="s">
        <v>2485</v>
      </c>
      <c r="D2316" s="11" t="s">
        <v>451</v>
      </c>
      <c r="E2316" s="10" t="s">
        <v>40</v>
      </c>
      <c r="F2316" s="12">
        <v>27</v>
      </c>
      <c r="G2316" s="13"/>
      <c r="H2316" s="579">
        <f t="shared" si="90"/>
        <v>0</v>
      </c>
      <c r="I2316" s="2"/>
    </row>
    <row r="2317" spans="1:9" s="3" customFormat="1" ht="26.25" outlineLevel="1">
      <c r="A2317" s="48" t="s">
        <v>612</v>
      </c>
      <c r="B2317" s="10"/>
      <c r="C2317" s="388"/>
      <c r="D2317" s="11" t="s">
        <v>449</v>
      </c>
      <c r="E2317" s="10" t="s">
        <v>40</v>
      </c>
      <c r="F2317" s="12">
        <v>27</v>
      </c>
      <c r="G2317" s="13"/>
      <c r="H2317" s="579">
        <f t="shared" si="90"/>
        <v>0</v>
      </c>
      <c r="I2317" s="2"/>
    </row>
    <row r="2318" spans="1:9" s="3" customFormat="1" outlineLevel="1">
      <c r="A2318" s="48" t="s">
        <v>612</v>
      </c>
      <c r="B2318" s="10"/>
      <c r="C2318" s="388"/>
      <c r="D2318" s="11"/>
      <c r="E2318" s="10"/>
      <c r="F2318" s="12"/>
      <c r="G2318" s="13"/>
      <c r="H2318" s="579">
        <f t="shared" si="90"/>
        <v>0</v>
      </c>
      <c r="I2318" s="2"/>
    </row>
    <row r="2319" spans="1:9" s="3" customFormat="1" outlineLevel="1">
      <c r="A2319" s="48" t="s">
        <v>612</v>
      </c>
      <c r="B2319" s="10"/>
      <c r="C2319" s="388"/>
      <c r="D2319" s="11"/>
      <c r="E2319" s="10"/>
      <c r="F2319" s="12"/>
      <c r="G2319" s="13"/>
      <c r="H2319" s="579">
        <f t="shared" si="90"/>
        <v>0</v>
      </c>
      <c r="I2319" s="2"/>
    </row>
    <row r="2320" spans="1:9" s="3" customFormat="1" ht="39" outlineLevel="1">
      <c r="A2320" s="48" t="s">
        <v>612</v>
      </c>
      <c r="B2320" s="10" t="s">
        <v>1141</v>
      </c>
      <c r="C2320" s="388" t="s">
        <v>2485</v>
      </c>
      <c r="D2320" s="11" t="s">
        <v>603</v>
      </c>
      <c r="E2320" s="10"/>
      <c r="F2320" s="12"/>
      <c r="G2320" s="13"/>
      <c r="H2320" s="579">
        <f t="shared" si="90"/>
        <v>0</v>
      </c>
      <c r="I2320" s="2"/>
    </row>
    <row r="2321" spans="1:9" s="3" customFormat="1" outlineLevel="1">
      <c r="A2321" s="48" t="s">
        <v>612</v>
      </c>
      <c r="B2321" s="10"/>
      <c r="C2321" s="388"/>
      <c r="D2321" s="11"/>
      <c r="E2321" s="10"/>
      <c r="F2321" s="12"/>
      <c r="G2321" s="13"/>
      <c r="H2321" s="579">
        <f t="shared" si="90"/>
        <v>0</v>
      </c>
      <c r="I2321" s="2"/>
    </row>
    <row r="2322" spans="1:9" s="3" customFormat="1" ht="26.25" outlineLevel="1">
      <c r="A2322" s="48" t="s">
        <v>612</v>
      </c>
      <c r="B2322" s="10"/>
      <c r="C2322" s="388" t="s">
        <v>2485</v>
      </c>
      <c r="D2322" s="11" t="s">
        <v>451</v>
      </c>
      <c r="E2322" s="10" t="s">
        <v>40</v>
      </c>
      <c r="F2322" s="12">
        <v>50</v>
      </c>
      <c r="G2322" s="13"/>
      <c r="H2322" s="579">
        <f t="shared" si="90"/>
        <v>0</v>
      </c>
      <c r="I2322" s="2"/>
    </row>
    <row r="2323" spans="1:9" s="3" customFormat="1" ht="26.25" outlineLevel="1">
      <c r="A2323" s="48" t="s">
        <v>612</v>
      </c>
      <c r="B2323" s="10"/>
      <c r="C2323" s="388"/>
      <c r="D2323" s="11" t="s">
        <v>449</v>
      </c>
      <c r="E2323" s="10" t="s">
        <v>40</v>
      </c>
      <c r="F2323" s="12">
        <v>50</v>
      </c>
      <c r="G2323" s="13"/>
      <c r="H2323" s="579">
        <f t="shared" si="90"/>
        <v>0</v>
      </c>
      <c r="I2323" s="2"/>
    </row>
    <row r="2324" spans="1:9" s="3" customFormat="1" outlineLevel="1">
      <c r="A2324" s="48" t="s">
        <v>612</v>
      </c>
      <c r="B2324" s="10"/>
      <c r="C2324" s="388"/>
      <c r="D2324" s="11"/>
      <c r="E2324" s="10"/>
      <c r="F2324" s="12"/>
      <c r="G2324" s="13"/>
      <c r="H2324" s="579">
        <f t="shared" si="90"/>
        <v>0</v>
      </c>
      <c r="I2324" s="2"/>
    </row>
    <row r="2325" spans="1:9" s="3" customFormat="1" outlineLevel="1">
      <c r="A2325" s="48" t="s">
        <v>612</v>
      </c>
      <c r="B2325" s="10"/>
      <c r="C2325" s="388"/>
      <c r="D2325" s="11"/>
      <c r="E2325" s="10"/>
      <c r="F2325" s="12"/>
      <c r="G2325" s="13"/>
      <c r="H2325" s="579">
        <f t="shared" si="90"/>
        <v>0</v>
      </c>
      <c r="I2325" s="2"/>
    </row>
    <row r="2326" spans="1:9" s="3" customFormat="1" ht="39" outlineLevel="1">
      <c r="A2326" s="48" t="s">
        <v>612</v>
      </c>
      <c r="B2326" s="10" t="s">
        <v>1142</v>
      </c>
      <c r="C2326" s="388" t="s">
        <v>2485</v>
      </c>
      <c r="D2326" s="11" t="s">
        <v>604</v>
      </c>
      <c r="E2326" s="10"/>
      <c r="F2326" s="12"/>
      <c r="G2326" s="13"/>
      <c r="H2326" s="579">
        <f t="shared" ref="H2326:H2364" si="91">$F2326*G2326</f>
        <v>0</v>
      </c>
      <c r="I2326" s="2"/>
    </row>
    <row r="2327" spans="1:9" s="3" customFormat="1" outlineLevel="1">
      <c r="A2327" s="48" t="s">
        <v>612</v>
      </c>
      <c r="B2327" s="10"/>
      <c r="C2327" s="388"/>
      <c r="D2327" s="11"/>
      <c r="E2327" s="10"/>
      <c r="F2327" s="12"/>
      <c r="G2327" s="13"/>
      <c r="H2327" s="579">
        <f t="shared" si="91"/>
        <v>0</v>
      </c>
      <c r="I2327" s="2"/>
    </row>
    <row r="2328" spans="1:9" s="3" customFormat="1" ht="26.25" outlineLevel="1">
      <c r="A2328" s="48" t="s">
        <v>612</v>
      </c>
      <c r="B2328" s="10"/>
      <c r="C2328" s="388" t="s">
        <v>2485</v>
      </c>
      <c r="D2328" s="11" t="s">
        <v>451</v>
      </c>
      <c r="E2328" s="10" t="s">
        <v>40</v>
      </c>
      <c r="F2328" s="12">
        <v>16</v>
      </c>
      <c r="G2328" s="13"/>
      <c r="H2328" s="579">
        <f t="shared" si="91"/>
        <v>0</v>
      </c>
      <c r="I2328" s="2"/>
    </row>
    <row r="2329" spans="1:9" s="3" customFormat="1" ht="26.25" outlineLevel="1">
      <c r="A2329" s="48" t="s">
        <v>612</v>
      </c>
      <c r="B2329" s="10"/>
      <c r="C2329" s="388"/>
      <c r="D2329" s="11" t="s">
        <v>449</v>
      </c>
      <c r="E2329" s="10" t="s">
        <v>40</v>
      </c>
      <c r="F2329" s="12">
        <v>16</v>
      </c>
      <c r="G2329" s="13"/>
      <c r="H2329" s="579">
        <f t="shared" si="91"/>
        <v>0</v>
      </c>
      <c r="I2329" s="2"/>
    </row>
    <row r="2330" spans="1:9" s="3" customFormat="1" outlineLevel="1">
      <c r="A2330" s="48" t="s">
        <v>612</v>
      </c>
      <c r="B2330" s="10"/>
      <c r="C2330" s="388"/>
      <c r="D2330" s="11"/>
      <c r="E2330" s="10"/>
      <c r="F2330" s="12"/>
      <c r="G2330" s="13"/>
      <c r="H2330" s="579">
        <f t="shared" si="91"/>
        <v>0</v>
      </c>
      <c r="I2330" s="2"/>
    </row>
    <row r="2331" spans="1:9" s="3" customFormat="1" outlineLevel="1">
      <c r="A2331" s="48" t="s">
        <v>612</v>
      </c>
      <c r="B2331" s="10"/>
      <c r="C2331" s="388"/>
      <c r="D2331" s="11"/>
      <c r="E2331" s="10"/>
      <c r="F2331" s="12"/>
      <c r="G2331" s="13"/>
      <c r="H2331" s="579">
        <f t="shared" si="91"/>
        <v>0</v>
      </c>
      <c r="I2331" s="2"/>
    </row>
    <row r="2332" spans="1:9" s="3" customFormat="1" ht="39" outlineLevel="1">
      <c r="A2332" s="48" t="s">
        <v>612</v>
      </c>
      <c r="B2332" s="10" t="s">
        <v>1143</v>
      </c>
      <c r="C2332" s="388" t="s">
        <v>2485</v>
      </c>
      <c r="D2332" s="11" t="s">
        <v>605</v>
      </c>
      <c r="E2332" s="10"/>
      <c r="F2332" s="12"/>
      <c r="G2332" s="13"/>
      <c r="H2332" s="579">
        <f t="shared" si="91"/>
        <v>0</v>
      </c>
      <c r="I2332" s="2"/>
    </row>
    <row r="2333" spans="1:9" s="3" customFormat="1" outlineLevel="1">
      <c r="A2333" s="48" t="s">
        <v>612</v>
      </c>
      <c r="B2333" s="10"/>
      <c r="C2333" s="388"/>
      <c r="D2333" s="11"/>
      <c r="E2333" s="10"/>
      <c r="F2333" s="12"/>
      <c r="G2333" s="13"/>
      <c r="H2333" s="579">
        <f t="shared" si="91"/>
        <v>0</v>
      </c>
      <c r="I2333" s="2"/>
    </row>
    <row r="2334" spans="1:9" s="3" customFormat="1" ht="26.25" outlineLevel="1">
      <c r="A2334" s="48" t="s">
        <v>612</v>
      </c>
      <c r="B2334" s="10"/>
      <c r="C2334" s="388" t="s">
        <v>2485</v>
      </c>
      <c r="D2334" s="11" t="s">
        <v>451</v>
      </c>
      <c r="E2334" s="10" t="s">
        <v>40</v>
      </c>
      <c r="F2334" s="12">
        <v>12</v>
      </c>
      <c r="G2334" s="13"/>
      <c r="H2334" s="579">
        <f t="shared" si="91"/>
        <v>0</v>
      </c>
      <c r="I2334" s="2"/>
    </row>
    <row r="2335" spans="1:9" s="3" customFormat="1" ht="26.25" outlineLevel="1">
      <c r="A2335" s="48" t="s">
        <v>612</v>
      </c>
      <c r="B2335" s="10"/>
      <c r="C2335" s="388"/>
      <c r="D2335" s="11" t="s">
        <v>449</v>
      </c>
      <c r="E2335" s="10" t="s">
        <v>40</v>
      </c>
      <c r="F2335" s="12">
        <v>12</v>
      </c>
      <c r="G2335" s="13"/>
      <c r="H2335" s="579">
        <f t="shared" si="91"/>
        <v>0</v>
      </c>
      <c r="I2335" s="2"/>
    </row>
    <row r="2336" spans="1:9" s="3" customFormat="1" outlineLevel="1">
      <c r="A2336" s="48" t="s">
        <v>612</v>
      </c>
      <c r="B2336" s="10"/>
      <c r="C2336" s="388"/>
      <c r="D2336" s="11"/>
      <c r="E2336" s="10"/>
      <c r="F2336" s="12"/>
      <c r="G2336" s="13"/>
      <c r="H2336" s="579">
        <f t="shared" si="91"/>
        <v>0</v>
      </c>
      <c r="I2336" s="2"/>
    </row>
    <row r="2337" spans="1:9" s="3" customFormat="1" outlineLevel="1">
      <c r="A2337" s="48" t="s">
        <v>612</v>
      </c>
      <c r="B2337" s="10"/>
      <c r="C2337" s="388"/>
      <c r="D2337" s="11"/>
      <c r="E2337" s="10"/>
      <c r="F2337" s="12"/>
      <c r="G2337" s="13"/>
      <c r="H2337" s="579">
        <f t="shared" si="91"/>
        <v>0</v>
      </c>
      <c r="I2337" s="2"/>
    </row>
    <row r="2338" spans="1:9" s="3" customFormat="1" ht="39" outlineLevel="1">
      <c r="A2338" s="48" t="s">
        <v>612</v>
      </c>
      <c r="B2338" s="10" t="s">
        <v>1144</v>
      </c>
      <c r="C2338" s="388" t="s">
        <v>2485</v>
      </c>
      <c r="D2338" s="11" t="s">
        <v>606</v>
      </c>
      <c r="E2338" s="10"/>
      <c r="F2338" s="12"/>
      <c r="G2338" s="13"/>
      <c r="H2338" s="579">
        <f t="shared" si="91"/>
        <v>0</v>
      </c>
      <c r="I2338" s="2"/>
    </row>
    <row r="2339" spans="1:9" s="3" customFormat="1" outlineLevel="1">
      <c r="A2339" s="48" t="s">
        <v>612</v>
      </c>
      <c r="B2339" s="10"/>
      <c r="C2339" s="388"/>
      <c r="D2339" s="11"/>
      <c r="E2339" s="10"/>
      <c r="F2339" s="12"/>
      <c r="G2339" s="13"/>
      <c r="H2339" s="579">
        <f t="shared" si="91"/>
        <v>0</v>
      </c>
      <c r="I2339" s="2"/>
    </row>
    <row r="2340" spans="1:9" s="3" customFormat="1" ht="26.25" outlineLevel="1">
      <c r="A2340" s="48" t="s">
        <v>612</v>
      </c>
      <c r="B2340" s="10"/>
      <c r="C2340" s="388" t="s">
        <v>2485</v>
      </c>
      <c r="D2340" s="11" t="s">
        <v>451</v>
      </c>
      <c r="E2340" s="10" t="s">
        <v>40</v>
      </c>
      <c r="F2340" s="12">
        <v>28</v>
      </c>
      <c r="G2340" s="13"/>
      <c r="H2340" s="579">
        <f t="shared" si="91"/>
        <v>0</v>
      </c>
      <c r="I2340" s="2"/>
    </row>
    <row r="2341" spans="1:9" s="3" customFormat="1" ht="26.25" outlineLevel="1">
      <c r="A2341" s="48" t="s">
        <v>612</v>
      </c>
      <c r="B2341" s="10"/>
      <c r="C2341" s="388"/>
      <c r="D2341" s="11" t="s">
        <v>449</v>
      </c>
      <c r="E2341" s="10" t="s">
        <v>40</v>
      </c>
      <c r="F2341" s="12">
        <v>28</v>
      </c>
      <c r="G2341" s="13"/>
      <c r="H2341" s="579">
        <f t="shared" si="91"/>
        <v>0</v>
      </c>
      <c r="I2341" s="2"/>
    </row>
    <row r="2342" spans="1:9" s="3" customFormat="1" outlineLevel="1">
      <c r="A2342" s="48" t="s">
        <v>612</v>
      </c>
      <c r="B2342" s="10"/>
      <c r="C2342" s="388"/>
      <c r="D2342" s="11"/>
      <c r="E2342" s="10"/>
      <c r="F2342" s="12"/>
      <c r="G2342" s="13"/>
      <c r="H2342" s="579">
        <f t="shared" si="91"/>
        <v>0</v>
      </c>
      <c r="I2342" s="2"/>
    </row>
    <row r="2343" spans="1:9" s="3" customFormat="1" outlineLevel="1">
      <c r="A2343" s="48" t="s">
        <v>612</v>
      </c>
      <c r="B2343" s="10"/>
      <c r="C2343" s="388"/>
      <c r="D2343" s="11"/>
      <c r="E2343" s="10"/>
      <c r="F2343" s="12"/>
      <c r="G2343" s="13"/>
      <c r="H2343" s="579">
        <f t="shared" si="91"/>
        <v>0</v>
      </c>
      <c r="I2343" s="2"/>
    </row>
    <row r="2344" spans="1:9" s="3" customFormat="1" ht="51.75" outlineLevel="1">
      <c r="A2344" s="48" t="s">
        <v>612</v>
      </c>
      <c r="B2344" s="10" t="s">
        <v>1145</v>
      </c>
      <c r="C2344" s="388" t="s">
        <v>2485</v>
      </c>
      <c r="D2344" s="11" t="s">
        <v>607</v>
      </c>
      <c r="E2344" s="10"/>
      <c r="F2344" s="12"/>
      <c r="G2344" s="13"/>
      <c r="H2344" s="579">
        <f t="shared" si="91"/>
        <v>0</v>
      </c>
      <c r="I2344" s="2"/>
    </row>
    <row r="2345" spans="1:9" s="3" customFormat="1" outlineLevel="1">
      <c r="A2345" s="48" t="s">
        <v>612</v>
      </c>
      <c r="B2345" s="10"/>
      <c r="C2345" s="388"/>
      <c r="D2345" s="11"/>
      <c r="E2345" s="10"/>
      <c r="F2345" s="12"/>
      <c r="G2345" s="13"/>
      <c r="H2345" s="579">
        <f t="shared" si="91"/>
        <v>0</v>
      </c>
      <c r="I2345" s="2"/>
    </row>
    <row r="2346" spans="1:9" s="3" customFormat="1" ht="26.25" outlineLevel="1">
      <c r="A2346" s="48" t="s">
        <v>612</v>
      </c>
      <c r="B2346" s="10"/>
      <c r="C2346" s="388" t="s">
        <v>2485</v>
      </c>
      <c r="D2346" s="11" t="s">
        <v>451</v>
      </c>
      <c r="E2346" s="10" t="s">
        <v>40</v>
      </c>
      <c r="F2346" s="12">
        <v>24</v>
      </c>
      <c r="G2346" s="13"/>
      <c r="H2346" s="579">
        <f t="shared" si="91"/>
        <v>0</v>
      </c>
      <c r="I2346" s="2"/>
    </row>
    <row r="2347" spans="1:9" s="3" customFormat="1" ht="26.25" outlineLevel="1">
      <c r="A2347" s="48" t="s">
        <v>612</v>
      </c>
      <c r="B2347" s="10"/>
      <c r="C2347" s="388"/>
      <c r="D2347" s="11" t="s">
        <v>449</v>
      </c>
      <c r="E2347" s="10" t="s">
        <v>40</v>
      </c>
      <c r="F2347" s="12">
        <v>24</v>
      </c>
      <c r="G2347" s="13"/>
      <c r="H2347" s="579">
        <f t="shared" si="91"/>
        <v>0</v>
      </c>
      <c r="I2347" s="2"/>
    </row>
    <row r="2348" spans="1:9" s="3" customFormat="1" outlineLevel="1">
      <c r="A2348" s="48" t="s">
        <v>612</v>
      </c>
      <c r="B2348" s="10"/>
      <c r="C2348" s="388"/>
      <c r="D2348" s="11"/>
      <c r="E2348" s="10"/>
      <c r="F2348" s="12"/>
      <c r="G2348" s="13"/>
      <c r="H2348" s="579">
        <f t="shared" si="91"/>
        <v>0</v>
      </c>
      <c r="I2348" s="2"/>
    </row>
    <row r="2349" spans="1:9" s="3" customFormat="1" outlineLevel="1">
      <c r="A2349" s="48" t="s">
        <v>612</v>
      </c>
      <c r="B2349" s="10"/>
      <c r="C2349" s="388"/>
      <c r="D2349" s="11"/>
      <c r="E2349" s="10"/>
      <c r="F2349" s="12"/>
      <c r="G2349" s="13"/>
      <c r="H2349" s="579">
        <f t="shared" si="91"/>
        <v>0</v>
      </c>
      <c r="I2349" s="2"/>
    </row>
    <row r="2350" spans="1:9" s="3" customFormat="1" ht="51.75" outlineLevel="1">
      <c r="A2350" s="48" t="s">
        <v>612</v>
      </c>
      <c r="B2350" s="10" t="s">
        <v>1146</v>
      </c>
      <c r="C2350" s="388" t="s">
        <v>2485</v>
      </c>
      <c r="D2350" s="11" t="s">
        <v>608</v>
      </c>
      <c r="E2350" s="10"/>
      <c r="F2350" s="12"/>
      <c r="G2350" s="13"/>
      <c r="H2350" s="579">
        <f t="shared" si="91"/>
        <v>0</v>
      </c>
      <c r="I2350" s="2"/>
    </row>
    <row r="2351" spans="1:9" s="3" customFormat="1" outlineLevel="1">
      <c r="A2351" s="48" t="s">
        <v>612</v>
      </c>
      <c r="B2351" s="10"/>
      <c r="C2351" s="388"/>
      <c r="D2351" s="11"/>
      <c r="E2351" s="10"/>
      <c r="F2351" s="12"/>
      <c r="G2351" s="13"/>
      <c r="H2351" s="579">
        <f t="shared" si="91"/>
        <v>0</v>
      </c>
      <c r="I2351" s="2"/>
    </row>
    <row r="2352" spans="1:9" s="3" customFormat="1" ht="26.25" outlineLevel="1">
      <c r="A2352" s="48" t="s">
        <v>612</v>
      </c>
      <c r="B2352" s="10"/>
      <c r="C2352" s="388" t="s">
        <v>2485</v>
      </c>
      <c r="D2352" s="11" t="s">
        <v>451</v>
      </c>
      <c r="E2352" s="10" t="s">
        <v>40</v>
      </c>
      <c r="F2352" s="12">
        <v>4</v>
      </c>
      <c r="G2352" s="13"/>
      <c r="H2352" s="579">
        <f t="shared" si="91"/>
        <v>0</v>
      </c>
      <c r="I2352" s="2"/>
    </row>
    <row r="2353" spans="1:9" s="3" customFormat="1" ht="26.25" outlineLevel="1">
      <c r="A2353" s="48" t="s">
        <v>612</v>
      </c>
      <c r="B2353" s="10"/>
      <c r="C2353" s="388"/>
      <c r="D2353" s="11" t="s">
        <v>449</v>
      </c>
      <c r="E2353" s="10" t="s">
        <v>40</v>
      </c>
      <c r="F2353" s="12">
        <v>4</v>
      </c>
      <c r="G2353" s="13"/>
      <c r="H2353" s="579">
        <f t="shared" si="91"/>
        <v>0</v>
      </c>
      <c r="I2353" s="2"/>
    </row>
    <row r="2354" spans="1:9" s="3" customFormat="1" outlineLevel="1">
      <c r="A2354" s="48" t="s">
        <v>612</v>
      </c>
      <c r="B2354" s="10"/>
      <c r="C2354" s="388"/>
      <c r="D2354" s="11"/>
      <c r="E2354" s="10"/>
      <c r="F2354" s="12"/>
      <c r="G2354" s="13"/>
      <c r="H2354" s="579">
        <f t="shared" si="91"/>
        <v>0</v>
      </c>
      <c r="I2354" s="2"/>
    </row>
    <row r="2355" spans="1:9" s="3" customFormat="1" ht="51.75" outlineLevel="1">
      <c r="A2355" s="48" t="s">
        <v>612</v>
      </c>
      <c r="B2355" s="10" t="s">
        <v>1147</v>
      </c>
      <c r="C2355" s="388" t="s">
        <v>2485</v>
      </c>
      <c r="D2355" s="11" t="s">
        <v>609</v>
      </c>
      <c r="E2355" s="10"/>
      <c r="F2355" s="12"/>
      <c r="G2355" s="13"/>
      <c r="H2355" s="579">
        <f t="shared" si="91"/>
        <v>0</v>
      </c>
      <c r="I2355" s="2"/>
    </row>
    <row r="2356" spans="1:9" s="3" customFormat="1" outlineLevel="1">
      <c r="A2356" s="48" t="s">
        <v>612</v>
      </c>
      <c r="B2356" s="10"/>
      <c r="C2356" s="388"/>
      <c r="D2356" s="11"/>
      <c r="E2356" s="10"/>
      <c r="F2356" s="12"/>
      <c r="G2356" s="13"/>
      <c r="H2356" s="579">
        <f t="shared" si="91"/>
        <v>0</v>
      </c>
      <c r="I2356" s="2"/>
    </row>
    <row r="2357" spans="1:9" s="3" customFormat="1" ht="26.25" outlineLevel="1">
      <c r="A2357" s="48" t="s">
        <v>612</v>
      </c>
      <c r="B2357" s="10"/>
      <c r="C2357" s="388" t="s">
        <v>2485</v>
      </c>
      <c r="D2357" s="11" t="s">
        <v>451</v>
      </c>
      <c r="E2357" s="10" t="s">
        <v>40</v>
      </c>
      <c r="F2357" s="12">
        <v>2</v>
      </c>
      <c r="G2357" s="13"/>
      <c r="H2357" s="579">
        <f t="shared" si="91"/>
        <v>0</v>
      </c>
      <c r="I2357" s="2"/>
    </row>
    <row r="2358" spans="1:9" s="3" customFormat="1" ht="26.25" outlineLevel="1">
      <c r="A2358" s="48" t="s">
        <v>612</v>
      </c>
      <c r="B2358" s="10"/>
      <c r="C2358" s="388"/>
      <c r="D2358" s="11" t="s">
        <v>449</v>
      </c>
      <c r="E2358" s="10" t="s">
        <v>40</v>
      </c>
      <c r="F2358" s="12">
        <v>2</v>
      </c>
      <c r="G2358" s="13"/>
      <c r="H2358" s="579">
        <f t="shared" si="91"/>
        <v>0</v>
      </c>
      <c r="I2358" s="2"/>
    </row>
    <row r="2359" spans="1:9" s="3" customFormat="1" outlineLevel="1">
      <c r="A2359" s="48" t="s">
        <v>612</v>
      </c>
      <c r="B2359" s="10"/>
      <c r="C2359" s="388"/>
      <c r="D2359" s="11"/>
      <c r="E2359" s="10"/>
      <c r="F2359" s="12"/>
      <c r="G2359" s="13"/>
      <c r="H2359" s="579">
        <f t="shared" si="91"/>
        <v>0</v>
      </c>
      <c r="I2359" s="2"/>
    </row>
    <row r="2360" spans="1:9" s="3" customFormat="1" outlineLevel="1">
      <c r="A2360" s="48" t="s">
        <v>612</v>
      </c>
      <c r="B2360" s="10"/>
      <c r="C2360" s="388"/>
      <c r="D2360" s="11"/>
      <c r="E2360" s="10"/>
      <c r="F2360" s="12"/>
      <c r="G2360" s="13"/>
      <c r="H2360" s="579">
        <f t="shared" si="91"/>
        <v>0</v>
      </c>
      <c r="I2360" s="2"/>
    </row>
    <row r="2361" spans="1:9" s="3" customFormat="1" ht="39" outlineLevel="1">
      <c r="A2361" s="48" t="s">
        <v>612</v>
      </c>
      <c r="B2361" s="10" t="s">
        <v>1148</v>
      </c>
      <c r="C2361" s="388" t="s">
        <v>2485</v>
      </c>
      <c r="D2361" s="11" t="s">
        <v>610</v>
      </c>
      <c r="E2361" s="10"/>
      <c r="F2361" s="12"/>
      <c r="G2361" s="13"/>
      <c r="H2361" s="579">
        <f t="shared" si="91"/>
        <v>0</v>
      </c>
      <c r="I2361" s="2"/>
    </row>
    <row r="2362" spans="1:9" s="3" customFormat="1" outlineLevel="1">
      <c r="A2362" s="48" t="s">
        <v>612</v>
      </c>
      <c r="B2362" s="10"/>
      <c r="C2362" s="388"/>
      <c r="D2362" s="11"/>
      <c r="E2362" s="10"/>
      <c r="F2362" s="12"/>
      <c r="G2362" s="13"/>
      <c r="H2362" s="579">
        <f t="shared" si="91"/>
        <v>0</v>
      </c>
      <c r="I2362" s="2"/>
    </row>
    <row r="2363" spans="1:9" s="3" customFormat="1" ht="26.25" outlineLevel="1">
      <c r="A2363" s="48" t="s">
        <v>612</v>
      </c>
      <c r="B2363" s="10"/>
      <c r="C2363" s="388" t="s">
        <v>2485</v>
      </c>
      <c r="D2363" s="11" t="s">
        <v>451</v>
      </c>
      <c r="E2363" s="10" t="s">
        <v>40</v>
      </c>
      <c r="F2363" s="12">
        <v>16</v>
      </c>
      <c r="G2363" s="13"/>
      <c r="H2363" s="579">
        <f t="shared" si="91"/>
        <v>0</v>
      </c>
      <c r="I2363" s="2"/>
    </row>
    <row r="2364" spans="1:9" s="3" customFormat="1" ht="26.25" outlineLevel="1">
      <c r="A2364" s="48" t="s">
        <v>612</v>
      </c>
      <c r="B2364" s="10"/>
      <c r="C2364" s="388"/>
      <c r="D2364" s="11" t="s">
        <v>449</v>
      </c>
      <c r="E2364" s="10" t="s">
        <v>40</v>
      </c>
      <c r="F2364" s="12">
        <v>16</v>
      </c>
      <c r="G2364" s="13"/>
      <c r="H2364" s="579">
        <f t="shared" si="91"/>
        <v>0</v>
      </c>
      <c r="I2364" s="2"/>
    </row>
    <row r="2365" spans="1:9" s="3" customFormat="1" outlineLevel="1">
      <c r="A2365" s="48" t="s">
        <v>612</v>
      </c>
      <c r="B2365" s="10"/>
      <c r="C2365" s="388"/>
      <c r="D2365" s="11"/>
      <c r="E2365" s="10"/>
      <c r="F2365" s="12"/>
      <c r="G2365" s="13"/>
      <c r="H2365" s="13"/>
      <c r="I2365" s="2"/>
    </row>
    <row r="2366" spans="1:9" s="3" customFormat="1" ht="31.5">
      <c r="A2366" s="48" t="s">
        <v>612</v>
      </c>
      <c r="B2366" s="236" t="str">
        <f>B2065</f>
        <v>G.</v>
      </c>
      <c r="C2366" s="538"/>
      <c r="D2366" s="237" t="s">
        <v>611</v>
      </c>
      <c r="E2366" s="624"/>
      <c r="F2366" s="625"/>
      <c r="G2366" s="238"/>
      <c r="H2366" s="239">
        <f>SUM(H2067:H2365)</f>
        <v>0</v>
      </c>
      <c r="I2366" s="2"/>
    </row>
    <row r="2367" spans="1:9" s="3" customFormat="1">
      <c r="A2367" s="2"/>
      <c r="B2367" s="10"/>
      <c r="C2367" s="388"/>
      <c r="D2367" s="11"/>
      <c r="E2367" s="10"/>
      <c r="F2367" s="12"/>
      <c r="G2367" s="13"/>
      <c r="H2367" s="13"/>
      <c r="I2367" s="2"/>
    </row>
    <row r="2368" spans="1:9" s="3" customFormat="1">
      <c r="A2368" s="2"/>
      <c r="B2368" s="10"/>
      <c r="C2368" s="388"/>
      <c r="D2368" s="11"/>
      <c r="E2368" s="10"/>
      <c r="F2368" s="12"/>
      <c r="G2368" s="13"/>
      <c r="H2368" s="13"/>
      <c r="I2368" s="2"/>
    </row>
    <row r="2369" spans="1:8" ht="15.75">
      <c r="A2369" s="48" t="s">
        <v>613</v>
      </c>
      <c r="B2369" s="232" t="s">
        <v>556</v>
      </c>
      <c r="C2369" s="537" t="s">
        <v>2486</v>
      </c>
      <c r="D2369" s="232" t="s">
        <v>484</v>
      </c>
      <c r="E2369" s="233"/>
      <c r="F2369" s="234"/>
      <c r="G2369" s="235"/>
      <c r="H2369" s="235"/>
    </row>
    <row r="2370" spans="1:8" outlineLevel="1">
      <c r="A2370" s="48" t="s">
        <v>613</v>
      </c>
    </row>
    <row r="2371" spans="1:8" outlineLevel="1">
      <c r="A2371" s="48" t="s">
        <v>613</v>
      </c>
      <c r="B2371" s="10" t="s">
        <v>954</v>
      </c>
      <c r="C2371" s="388" t="s">
        <v>2486</v>
      </c>
      <c r="D2371" s="36" t="s">
        <v>486</v>
      </c>
    </row>
    <row r="2372" spans="1:8" ht="77.25" outlineLevel="1">
      <c r="A2372" s="48" t="s">
        <v>613</v>
      </c>
      <c r="C2372" s="388" t="s">
        <v>2486</v>
      </c>
      <c r="D2372" s="11" t="s">
        <v>487</v>
      </c>
    </row>
    <row r="2373" spans="1:8" outlineLevel="1">
      <c r="A2373" s="48" t="s">
        <v>613</v>
      </c>
      <c r="B2373" s="42"/>
      <c r="C2373" s="388" t="s">
        <v>2486</v>
      </c>
      <c r="D2373" s="123" t="s">
        <v>488</v>
      </c>
      <c r="E2373" s="46" t="s">
        <v>40</v>
      </c>
      <c r="F2373" s="43">
        <v>2</v>
      </c>
      <c r="G2373" s="44"/>
      <c r="H2373" s="45">
        <f>$F2373*G2373</f>
        <v>0</v>
      </c>
    </row>
    <row r="2374" spans="1:8" outlineLevel="1">
      <c r="A2374" s="48" t="s">
        <v>613</v>
      </c>
      <c r="D2374" s="29"/>
      <c r="E2374" s="28"/>
      <c r="F2374" s="30"/>
      <c r="G2374" s="31"/>
      <c r="H2374" s="31"/>
    </row>
    <row r="2375" spans="1:8" outlineLevel="1">
      <c r="A2375" s="48" t="s">
        <v>613</v>
      </c>
      <c r="B2375" s="10" t="s">
        <v>955</v>
      </c>
      <c r="C2375" s="388" t="s">
        <v>2486</v>
      </c>
      <c r="D2375" s="11" t="s">
        <v>490</v>
      </c>
    </row>
    <row r="2376" spans="1:8" ht="77.25" outlineLevel="1">
      <c r="A2376" s="48" t="s">
        <v>613</v>
      </c>
      <c r="C2376" s="388" t="s">
        <v>2486</v>
      </c>
      <c r="D2376" s="11" t="s">
        <v>487</v>
      </c>
    </row>
    <row r="2377" spans="1:8" outlineLevel="1">
      <c r="A2377" s="48" t="s">
        <v>613</v>
      </c>
      <c r="C2377" s="388" t="s">
        <v>2486</v>
      </c>
      <c r="D2377" s="123" t="s">
        <v>488</v>
      </c>
      <c r="E2377" s="46" t="s">
        <v>40</v>
      </c>
      <c r="F2377" s="43">
        <v>4</v>
      </c>
      <c r="G2377" s="44"/>
      <c r="H2377" s="45">
        <f>$F2377*G2377</f>
        <v>0</v>
      </c>
    </row>
    <row r="2378" spans="1:8" outlineLevel="1">
      <c r="A2378" s="48" t="s">
        <v>613</v>
      </c>
    </row>
    <row r="2379" spans="1:8" outlineLevel="1">
      <c r="A2379" s="48" t="s">
        <v>613</v>
      </c>
      <c r="B2379" s="10" t="s">
        <v>956</v>
      </c>
      <c r="C2379" s="388" t="s">
        <v>2486</v>
      </c>
      <c r="D2379" s="11" t="s">
        <v>492</v>
      </c>
    </row>
    <row r="2380" spans="1:8" ht="77.25" outlineLevel="1">
      <c r="A2380" s="48" t="s">
        <v>613</v>
      </c>
      <c r="C2380" s="388" t="s">
        <v>2486</v>
      </c>
      <c r="D2380" s="11" t="s">
        <v>493</v>
      </c>
    </row>
    <row r="2381" spans="1:8" outlineLevel="1">
      <c r="A2381" s="48" t="s">
        <v>613</v>
      </c>
      <c r="C2381" s="388" t="s">
        <v>2486</v>
      </c>
      <c r="D2381" s="123" t="s">
        <v>488</v>
      </c>
      <c r="E2381" s="46" t="s">
        <v>40</v>
      </c>
      <c r="F2381" s="43">
        <v>1</v>
      </c>
      <c r="G2381" s="44"/>
      <c r="H2381" s="45">
        <f>$F2381*G2381</f>
        <v>0</v>
      </c>
    </row>
    <row r="2382" spans="1:8" outlineLevel="1">
      <c r="A2382" s="48" t="s">
        <v>613</v>
      </c>
    </row>
    <row r="2383" spans="1:8" outlineLevel="1">
      <c r="A2383" s="48" t="s">
        <v>613</v>
      </c>
      <c r="B2383" s="10" t="s">
        <v>957</v>
      </c>
      <c r="C2383" s="388" t="s">
        <v>2486</v>
      </c>
      <c r="D2383" s="11" t="s">
        <v>495</v>
      </c>
    </row>
    <row r="2384" spans="1:8" ht="77.25" outlineLevel="1">
      <c r="A2384" s="48" t="s">
        <v>613</v>
      </c>
      <c r="C2384" s="388" t="s">
        <v>2486</v>
      </c>
      <c r="D2384" s="11" t="s">
        <v>493</v>
      </c>
    </row>
    <row r="2385" spans="1:8" outlineLevel="1">
      <c r="A2385" s="48" t="s">
        <v>613</v>
      </c>
      <c r="C2385" s="388" t="s">
        <v>2486</v>
      </c>
      <c r="D2385" s="123" t="s">
        <v>488</v>
      </c>
      <c r="E2385" s="46" t="s">
        <v>40</v>
      </c>
      <c r="F2385" s="43">
        <v>1</v>
      </c>
      <c r="G2385" s="44"/>
      <c r="H2385" s="45">
        <f>$F2385*G2385</f>
        <v>0</v>
      </c>
    </row>
    <row r="2386" spans="1:8" outlineLevel="1">
      <c r="A2386" s="48" t="s">
        <v>613</v>
      </c>
    </row>
    <row r="2387" spans="1:8" outlineLevel="1">
      <c r="A2387" s="48" t="s">
        <v>613</v>
      </c>
      <c r="B2387" s="10" t="s">
        <v>958</v>
      </c>
      <c r="C2387" s="388" t="s">
        <v>2486</v>
      </c>
      <c r="D2387" s="11" t="s">
        <v>497</v>
      </c>
    </row>
    <row r="2388" spans="1:8" ht="77.25" outlineLevel="1">
      <c r="A2388" s="48" t="s">
        <v>613</v>
      </c>
      <c r="C2388" s="388" t="s">
        <v>2486</v>
      </c>
      <c r="D2388" s="11" t="s">
        <v>498</v>
      </c>
    </row>
    <row r="2389" spans="1:8" outlineLevel="1">
      <c r="A2389" s="48" t="s">
        <v>613</v>
      </c>
      <c r="C2389" s="388" t="s">
        <v>2486</v>
      </c>
      <c r="D2389" s="123" t="s">
        <v>488</v>
      </c>
      <c r="E2389" s="46" t="s">
        <v>40</v>
      </c>
      <c r="F2389" s="43">
        <v>1</v>
      </c>
      <c r="G2389" s="44"/>
      <c r="H2389" s="45">
        <f>$F2389*G2389</f>
        <v>0</v>
      </c>
    </row>
    <row r="2390" spans="1:8" outlineLevel="1">
      <c r="A2390" s="48" t="s">
        <v>613</v>
      </c>
    </row>
    <row r="2391" spans="1:8" outlineLevel="1">
      <c r="A2391" s="48" t="s">
        <v>613</v>
      </c>
      <c r="B2391" s="10" t="s">
        <v>959</v>
      </c>
      <c r="C2391" s="388" t="s">
        <v>2486</v>
      </c>
      <c r="D2391" s="11" t="s">
        <v>500</v>
      </c>
    </row>
    <row r="2392" spans="1:8" ht="77.25" outlineLevel="1">
      <c r="A2392" s="48" t="s">
        <v>613</v>
      </c>
      <c r="C2392" s="388" t="s">
        <v>2486</v>
      </c>
      <c r="D2392" s="11" t="s">
        <v>501</v>
      </c>
    </row>
    <row r="2393" spans="1:8" outlineLevel="1">
      <c r="A2393" s="48" t="s">
        <v>613</v>
      </c>
      <c r="C2393" s="388" t="s">
        <v>2486</v>
      </c>
      <c r="D2393" s="123" t="s">
        <v>488</v>
      </c>
      <c r="E2393" s="46" t="s">
        <v>40</v>
      </c>
      <c r="F2393" s="43">
        <v>6</v>
      </c>
      <c r="G2393" s="44"/>
      <c r="H2393" s="45">
        <f>$F2393*G2393</f>
        <v>0</v>
      </c>
    </row>
    <row r="2394" spans="1:8" outlineLevel="1">
      <c r="A2394" s="48" t="s">
        <v>613</v>
      </c>
    </row>
    <row r="2395" spans="1:8" outlineLevel="1">
      <c r="A2395" s="48" t="s">
        <v>613</v>
      </c>
      <c r="B2395" s="10" t="s">
        <v>960</v>
      </c>
      <c r="C2395" s="388" t="s">
        <v>2486</v>
      </c>
      <c r="D2395" s="11" t="s">
        <v>503</v>
      </c>
    </row>
    <row r="2396" spans="1:8" ht="77.25" outlineLevel="1">
      <c r="A2396" s="48" t="s">
        <v>613</v>
      </c>
      <c r="C2396" s="388" t="s">
        <v>2486</v>
      </c>
      <c r="D2396" s="11" t="s">
        <v>504</v>
      </c>
    </row>
    <row r="2397" spans="1:8" outlineLevel="1">
      <c r="A2397" s="48" t="s">
        <v>613</v>
      </c>
      <c r="C2397" s="388" t="s">
        <v>2486</v>
      </c>
      <c r="D2397" s="123" t="s">
        <v>488</v>
      </c>
      <c r="E2397" s="46" t="s">
        <v>40</v>
      </c>
      <c r="F2397" s="43">
        <v>2</v>
      </c>
      <c r="G2397" s="44"/>
      <c r="H2397" s="45">
        <f>$F2397*G2397</f>
        <v>0</v>
      </c>
    </row>
    <row r="2398" spans="1:8" outlineLevel="1">
      <c r="A2398" s="48" t="s">
        <v>613</v>
      </c>
    </row>
    <row r="2399" spans="1:8" outlineLevel="1">
      <c r="A2399" s="48" t="s">
        <v>613</v>
      </c>
      <c r="B2399" s="10" t="s">
        <v>961</v>
      </c>
      <c r="C2399" s="388" t="s">
        <v>2486</v>
      </c>
      <c r="D2399" s="11" t="s">
        <v>506</v>
      </c>
    </row>
    <row r="2400" spans="1:8" ht="77.25" outlineLevel="1">
      <c r="A2400" s="48" t="s">
        <v>613</v>
      </c>
      <c r="C2400" s="388" t="s">
        <v>2486</v>
      </c>
      <c r="D2400" s="11" t="s">
        <v>507</v>
      </c>
    </row>
    <row r="2401" spans="1:8" outlineLevel="1">
      <c r="A2401" s="48" t="s">
        <v>613</v>
      </c>
      <c r="C2401" s="388" t="s">
        <v>2486</v>
      </c>
      <c r="D2401" s="123" t="s">
        <v>488</v>
      </c>
      <c r="E2401" s="46" t="s">
        <v>40</v>
      </c>
      <c r="F2401" s="43">
        <v>1</v>
      </c>
      <c r="G2401" s="44"/>
      <c r="H2401" s="45">
        <f>$F2401*G2401</f>
        <v>0</v>
      </c>
    </row>
    <row r="2402" spans="1:8" outlineLevel="1">
      <c r="A2402" s="48" t="s">
        <v>613</v>
      </c>
    </row>
    <row r="2403" spans="1:8" outlineLevel="1">
      <c r="A2403" s="48" t="s">
        <v>613</v>
      </c>
      <c r="B2403" s="10" t="s">
        <v>962</v>
      </c>
      <c r="C2403" s="388" t="s">
        <v>2486</v>
      </c>
      <c r="D2403" s="11" t="s">
        <v>509</v>
      </c>
    </row>
    <row r="2404" spans="1:8" ht="77.25" outlineLevel="1">
      <c r="A2404" s="48" t="s">
        <v>613</v>
      </c>
      <c r="C2404" s="388" t="s">
        <v>2486</v>
      </c>
      <c r="D2404" s="11" t="s">
        <v>510</v>
      </c>
    </row>
    <row r="2405" spans="1:8" outlineLevel="1">
      <c r="A2405" s="48" t="s">
        <v>613</v>
      </c>
      <c r="C2405" s="388" t="s">
        <v>2486</v>
      </c>
      <c r="D2405" s="123" t="s">
        <v>488</v>
      </c>
      <c r="E2405" s="46" t="s">
        <v>40</v>
      </c>
      <c r="F2405" s="43">
        <v>4</v>
      </c>
      <c r="G2405" s="44"/>
      <c r="H2405" s="45">
        <f>$F2405*G2405</f>
        <v>0</v>
      </c>
    </row>
    <row r="2406" spans="1:8" outlineLevel="1">
      <c r="A2406" s="48" t="s">
        <v>613</v>
      </c>
    </row>
    <row r="2407" spans="1:8" outlineLevel="1">
      <c r="A2407" s="48" t="s">
        <v>613</v>
      </c>
      <c r="B2407" s="10" t="s">
        <v>963</v>
      </c>
      <c r="C2407" s="388" t="s">
        <v>2486</v>
      </c>
      <c r="D2407" s="11" t="s">
        <v>512</v>
      </c>
    </row>
    <row r="2408" spans="1:8" ht="77.25" outlineLevel="1">
      <c r="A2408" s="48" t="s">
        <v>613</v>
      </c>
      <c r="C2408" s="388" t="s">
        <v>2486</v>
      </c>
      <c r="D2408" s="11" t="s">
        <v>513</v>
      </c>
    </row>
    <row r="2409" spans="1:8" outlineLevel="1">
      <c r="A2409" s="48" t="s">
        <v>613</v>
      </c>
      <c r="C2409" s="388" t="s">
        <v>2486</v>
      </c>
      <c r="D2409" s="123" t="s">
        <v>488</v>
      </c>
      <c r="E2409" s="46" t="s">
        <v>40</v>
      </c>
      <c r="F2409" s="43">
        <v>1</v>
      </c>
      <c r="G2409" s="44"/>
      <c r="H2409" s="45">
        <f>$F2409*G2409</f>
        <v>0</v>
      </c>
    </row>
    <row r="2410" spans="1:8" outlineLevel="1">
      <c r="A2410" s="48" t="s">
        <v>613</v>
      </c>
    </row>
    <row r="2411" spans="1:8" outlineLevel="1">
      <c r="A2411" s="48" t="s">
        <v>613</v>
      </c>
      <c r="B2411" s="10" t="s">
        <v>964</v>
      </c>
      <c r="C2411" s="388" t="s">
        <v>2486</v>
      </c>
      <c r="D2411" s="11" t="s">
        <v>515</v>
      </c>
    </row>
    <row r="2412" spans="1:8" ht="77.25" outlineLevel="1">
      <c r="A2412" s="48" t="s">
        <v>613</v>
      </c>
      <c r="C2412" s="388" t="s">
        <v>2486</v>
      </c>
      <c r="D2412" s="11" t="s">
        <v>504</v>
      </c>
    </row>
    <row r="2413" spans="1:8" outlineLevel="1">
      <c r="A2413" s="48" t="s">
        <v>613</v>
      </c>
      <c r="C2413" s="388" t="s">
        <v>2486</v>
      </c>
      <c r="D2413" s="123" t="s">
        <v>488</v>
      </c>
      <c r="E2413" s="46" t="s">
        <v>40</v>
      </c>
      <c r="F2413" s="43">
        <v>1</v>
      </c>
      <c r="G2413" s="44"/>
      <c r="H2413" s="45">
        <f>$F2413*G2413</f>
        <v>0</v>
      </c>
    </row>
    <row r="2414" spans="1:8" outlineLevel="1">
      <c r="A2414" s="48" t="s">
        <v>613</v>
      </c>
    </row>
    <row r="2415" spans="1:8" outlineLevel="1">
      <c r="A2415" s="48" t="s">
        <v>613</v>
      </c>
      <c r="B2415" s="10" t="s">
        <v>965</v>
      </c>
      <c r="C2415" s="388" t="s">
        <v>2486</v>
      </c>
      <c r="D2415" s="11" t="s">
        <v>517</v>
      </c>
    </row>
    <row r="2416" spans="1:8" ht="77.25" outlineLevel="1">
      <c r="A2416" s="48" t="s">
        <v>613</v>
      </c>
      <c r="C2416" s="388" t="s">
        <v>2486</v>
      </c>
      <c r="D2416" s="11" t="s">
        <v>518</v>
      </c>
    </row>
    <row r="2417" spans="1:8" outlineLevel="1">
      <c r="A2417" s="48" t="s">
        <v>613</v>
      </c>
      <c r="C2417" s="388" t="s">
        <v>2486</v>
      </c>
      <c r="D2417" s="123" t="s">
        <v>488</v>
      </c>
      <c r="E2417" s="46" t="s">
        <v>40</v>
      </c>
      <c r="F2417" s="43">
        <v>6</v>
      </c>
      <c r="G2417" s="44"/>
      <c r="H2417" s="45">
        <f>$F2417*G2417</f>
        <v>0</v>
      </c>
    </row>
    <row r="2418" spans="1:8" outlineLevel="1">
      <c r="A2418" s="48" t="s">
        <v>613</v>
      </c>
    </row>
    <row r="2419" spans="1:8" outlineLevel="1">
      <c r="A2419" s="48" t="s">
        <v>613</v>
      </c>
      <c r="B2419" s="10" t="s">
        <v>966</v>
      </c>
      <c r="C2419" s="388" t="s">
        <v>2486</v>
      </c>
      <c r="D2419" s="11" t="s">
        <v>520</v>
      </c>
    </row>
    <row r="2420" spans="1:8" ht="77.25" outlineLevel="1">
      <c r="A2420" s="48" t="s">
        <v>613</v>
      </c>
      <c r="C2420" s="388" t="s">
        <v>2486</v>
      </c>
      <c r="D2420" s="11" t="s">
        <v>521</v>
      </c>
    </row>
    <row r="2421" spans="1:8" outlineLevel="1">
      <c r="A2421" s="48" t="s">
        <v>613</v>
      </c>
      <c r="C2421" s="388" t="s">
        <v>2486</v>
      </c>
      <c r="D2421" s="123" t="s">
        <v>488</v>
      </c>
      <c r="E2421" s="46" t="s">
        <v>40</v>
      </c>
      <c r="F2421" s="43">
        <v>4</v>
      </c>
      <c r="G2421" s="44"/>
      <c r="H2421" s="45">
        <f>$F2421*G2421</f>
        <v>0</v>
      </c>
    </row>
    <row r="2422" spans="1:8" outlineLevel="1">
      <c r="A2422" s="48" t="s">
        <v>613</v>
      </c>
    </row>
    <row r="2423" spans="1:8" outlineLevel="1">
      <c r="A2423" s="48" t="s">
        <v>613</v>
      </c>
      <c r="B2423" s="10" t="s">
        <v>967</v>
      </c>
      <c r="C2423" s="388" t="s">
        <v>2486</v>
      </c>
      <c r="D2423" s="11" t="s">
        <v>523</v>
      </c>
    </row>
    <row r="2424" spans="1:8" ht="77.25" outlineLevel="1">
      <c r="A2424" s="48" t="s">
        <v>613</v>
      </c>
      <c r="C2424" s="388" t="s">
        <v>2486</v>
      </c>
      <c r="D2424" s="11" t="s">
        <v>524</v>
      </c>
    </row>
    <row r="2425" spans="1:8" outlineLevel="1">
      <c r="A2425" s="48" t="s">
        <v>613</v>
      </c>
      <c r="C2425" s="388" t="s">
        <v>2486</v>
      </c>
      <c r="D2425" s="123" t="s">
        <v>488</v>
      </c>
      <c r="E2425" s="46" t="s">
        <v>40</v>
      </c>
      <c r="F2425" s="43">
        <v>3</v>
      </c>
      <c r="G2425" s="44"/>
      <c r="H2425" s="45">
        <f>$F2425*G2425</f>
        <v>0</v>
      </c>
    </row>
    <row r="2426" spans="1:8" outlineLevel="1">
      <c r="A2426" s="48" t="s">
        <v>613</v>
      </c>
    </row>
    <row r="2427" spans="1:8" outlineLevel="1">
      <c r="A2427" s="48" t="s">
        <v>613</v>
      </c>
      <c r="B2427" s="10" t="s">
        <v>968</v>
      </c>
      <c r="C2427" s="388" t="s">
        <v>2486</v>
      </c>
      <c r="D2427" s="11" t="s">
        <v>526</v>
      </c>
    </row>
    <row r="2428" spans="1:8" ht="77.25" outlineLevel="1">
      <c r="A2428" s="48" t="s">
        <v>613</v>
      </c>
      <c r="C2428" s="388" t="s">
        <v>2486</v>
      </c>
      <c r="D2428" s="11" t="s">
        <v>527</v>
      </c>
    </row>
    <row r="2429" spans="1:8" outlineLevel="1">
      <c r="A2429" s="48" t="s">
        <v>613</v>
      </c>
      <c r="C2429" s="388" t="s">
        <v>2486</v>
      </c>
      <c r="D2429" s="123" t="s">
        <v>488</v>
      </c>
      <c r="E2429" s="46" t="s">
        <v>40</v>
      </c>
      <c r="F2429" s="43">
        <v>1</v>
      </c>
      <c r="G2429" s="44"/>
      <c r="H2429" s="45">
        <f>$F2429*G2429</f>
        <v>0</v>
      </c>
    </row>
    <row r="2430" spans="1:8" outlineLevel="1">
      <c r="A2430" s="48" t="s">
        <v>613</v>
      </c>
    </row>
    <row r="2431" spans="1:8" ht="26.25" outlineLevel="1">
      <c r="A2431" s="48" t="s">
        <v>613</v>
      </c>
      <c r="B2431" s="10" t="s">
        <v>969</v>
      </c>
      <c r="C2431" s="388" t="s">
        <v>2486</v>
      </c>
      <c r="D2431" s="11" t="s">
        <v>529</v>
      </c>
    </row>
    <row r="2432" spans="1:8" ht="128.25" outlineLevel="1">
      <c r="A2432" s="48" t="s">
        <v>613</v>
      </c>
      <c r="C2432" s="388" t="s">
        <v>2486</v>
      </c>
      <c r="D2432" s="11" t="s">
        <v>530</v>
      </c>
    </row>
    <row r="2433" spans="1:8" outlineLevel="1">
      <c r="A2433" s="48" t="s">
        <v>613</v>
      </c>
      <c r="C2433" s="388" t="s">
        <v>2486</v>
      </c>
      <c r="D2433" s="123" t="s">
        <v>488</v>
      </c>
      <c r="E2433" s="46" t="s">
        <v>40</v>
      </c>
      <c r="F2433" s="43">
        <v>1</v>
      </c>
      <c r="G2433" s="44"/>
      <c r="H2433" s="45">
        <f>$F2433*G2433</f>
        <v>0</v>
      </c>
    </row>
    <row r="2434" spans="1:8" outlineLevel="1">
      <c r="A2434" s="48" t="s">
        <v>613</v>
      </c>
    </row>
    <row r="2435" spans="1:8" ht="26.25" outlineLevel="1">
      <c r="A2435" s="48" t="s">
        <v>613</v>
      </c>
      <c r="B2435" s="10" t="s">
        <v>970</v>
      </c>
      <c r="C2435" s="388" t="s">
        <v>2486</v>
      </c>
      <c r="D2435" s="11" t="s">
        <v>532</v>
      </c>
    </row>
    <row r="2436" spans="1:8" ht="77.25" outlineLevel="1">
      <c r="A2436" s="48" t="s">
        <v>613</v>
      </c>
      <c r="C2436" s="388" t="s">
        <v>2486</v>
      </c>
      <c r="D2436" s="11" t="s">
        <v>533</v>
      </c>
    </row>
    <row r="2437" spans="1:8" outlineLevel="1">
      <c r="A2437" s="48" t="s">
        <v>613</v>
      </c>
      <c r="C2437" s="388" t="s">
        <v>2486</v>
      </c>
      <c r="D2437" s="123" t="s">
        <v>488</v>
      </c>
      <c r="E2437" s="46" t="s">
        <v>40</v>
      </c>
      <c r="F2437" s="43">
        <v>3</v>
      </c>
      <c r="G2437" s="44"/>
      <c r="H2437" s="45">
        <f>$F2437*G2437</f>
        <v>0</v>
      </c>
    </row>
    <row r="2438" spans="1:8" outlineLevel="1">
      <c r="A2438" s="48" t="s">
        <v>613</v>
      </c>
    </row>
    <row r="2439" spans="1:8" outlineLevel="1">
      <c r="A2439" s="48" t="s">
        <v>613</v>
      </c>
      <c r="B2439" s="10" t="s">
        <v>971</v>
      </c>
      <c r="C2439" s="388" t="s">
        <v>2486</v>
      </c>
      <c r="D2439" s="11" t="s">
        <v>535</v>
      </c>
    </row>
    <row r="2440" spans="1:8" ht="77.25" outlineLevel="1">
      <c r="A2440" s="48" t="s">
        <v>613</v>
      </c>
      <c r="C2440" s="388" t="s">
        <v>2486</v>
      </c>
      <c r="D2440" s="11" t="s">
        <v>536</v>
      </c>
    </row>
    <row r="2441" spans="1:8" outlineLevel="1">
      <c r="A2441" s="48" t="s">
        <v>613</v>
      </c>
      <c r="C2441" s="388" t="s">
        <v>2486</v>
      </c>
      <c r="D2441" s="123" t="s">
        <v>488</v>
      </c>
      <c r="E2441" s="46" t="s">
        <v>40</v>
      </c>
      <c r="F2441" s="43">
        <v>1</v>
      </c>
      <c r="G2441" s="44"/>
      <c r="H2441" s="45">
        <f>$F2441*G2441</f>
        <v>0</v>
      </c>
    </row>
    <row r="2442" spans="1:8" outlineLevel="1">
      <c r="A2442" s="48" t="s">
        <v>613</v>
      </c>
    </row>
    <row r="2443" spans="1:8" ht="26.25" outlineLevel="1">
      <c r="A2443" s="48" t="s">
        <v>613</v>
      </c>
      <c r="B2443" s="10" t="s">
        <v>972</v>
      </c>
      <c r="C2443" s="388" t="s">
        <v>2486</v>
      </c>
      <c r="D2443" s="11" t="s">
        <v>538</v>
      </c>
    </row>
    <row r="2444" spans="1:8" ht="115.5" outlineLevel="1">
      <c r="A2444" s="48" t="s">
        <v>613</v>
      </c>
      <c r="C2444" s="388" t="s">
        <v>2486</v>
      </c>
      <c r="D2444" s="11" t="s">
        <v>539</v>
      </c>
    </row>
    <row r="2445" spans="1:8" ht="153.75" outlineLevel="1">
      <c r="A2445" s="48" t="s">
        <v>613</v>
      </c>
      <c r="C2445" s="388" t="s">
        <v>2486</v>
      </c>
      <c r="D2445" s="11" t="s">
        <v>540</v>
      </c>
    </row>
    <row r="2446" spans="1:8" outlineLevel="1">
      <c r="A2446" s="48" t="s">
        <v>613</v>
      </c>
      <c r="C2446" s="388" t="s">
        <v>2486</v>
      </c>
      <c r="D2446" s="123" t="s">
        <v>541</v>
      </c>
      <c r="E2446" s="46" t="s">
        <v>40</v>
      </c>
      <c r="F2446" s="43">
        <v>1</v>
      </c>
      <c r="G2446" s="44"/>
      <c r="H2446" s="45">
        <f>$F2446*G2446</f>
        <v>0</v>
      </c>
    </row>
    <row r="2447" spans="1:8" outlineLevel="1">
      <c r="A2447" s="48" t="s">
        <v>613</v>
      </c>
      <c r="D2447" s="123" t="s">
        <v>542</v>
      </c>
      <c r="E2447" s="46" t="s">
        <v>40</v>
      </c>
      <c r="F2447" s="43">
        <v>1</v>
      </c>
      <c r="G2447" s="44"/>
      <c r="H2447" s="45">
        <f>$F2447*G2447</f>
        <v>0</v>
      </c>
    </row>
    <row r="2448" spans="1:8" outlineLevel="1">
      <c r="A2448" s="48" t="s">
        <v>613</v>
      </c>
    </row>
    <row r="2449" spans="1:8" ht="26.25" outlineLevel="1">
      <c r="A2449" s="48" t="s">
        <v>613</v>
      </c>
      <c r="B2449" s="10" t="s">
        <v>973</v>
      </c>
      <c r="C2449" s="388" t="s">
        <v>2486</v>
      </c>
      <c r="D2449" s="11" t="s">
        <v>544</v>
      </c>
    </row>
    <row r="2450" spans="1:8" ht="102.75" outlineLevel="1">
      <c r="A2450" s="48" t="s">
        <v>613</v>
      </c>
      <c r="C2450" s="388" t="s">
        <v>2486</v>
      </c>
      <c r="D2450" s="11" t="s">
        <v>545</v>
      </c>
    </row>
    <row r="2451" spans="1:8" ht="90" outlineLevel="1">
      <c r="A2451" s="48" t="s">
        <v>613</v>
      </c>
      <c r="C2451" s="388" t="s">
        <v>2486</v>
      </c>
      <c r="D2451" s="11" t="s">
        <v>546</v>
      </c>
    </row>
    <row r="2452" spans="1:8" ht="153.75" outlineLevel="1">
      <c r="A2452" s="48" t="s">
        <v>613</v>
      </c>
      <c r="C2452" s="388" t="s">
        <v>2486</v>
      </c>
      <c r="D2452" s="11" t="s">
        <v>540</v>
      </c>
    </row>
    <row r="2453" spans="1:8" outlineLevel="1">
      <c r="A2453" s="48" t="s">
        <v>613</v>
      </c>
      <c r="C2453" s="388" t="s">
        <v>2486</v>
      </c>
      <c r="D2453" s="123" t="s">
        <v>547</v>
      </c>
      <c r="E2453" s="46" t="s">
        <v>40</v>
      </c>
      <c r="F2453" s="43">
        <v>1</v>
      </c>
      <c r="G2453" s="44"/>
      <c r="H2453" s="45">
        <f>$F2453*G2453</f>
        <v>0</v>
      </c>
    </row>
    <row r="2454" spans="1:8" outlineLevel="1">
      <c r="A2454" s="48" t="s">
        <v>613</v>
      </c>
      <c r="C2454" s="388" t="s">
        <v>2486</v>
      </c>
      <c r="D2454" s="123" t="s">
        <v>548</v>
      </c>
      <c r="E2454" s="46" t="s">
        <v>40</v>
      </c>
      <c r="F2454" s="43">
        <v>1</v>
      </c>
      <c r="G2454" s="44"/>
      <c r="H2454" s="45">
        <f>$F2454*G2454</f>
        <v>0</v>
      </c>
    </row>
    <row r="2455" spans="1:8" outlineLevel="1">
      <c r="A2455" s="48" t="s">
        <v>613</v>
      </c>
      <c r="D2455" s="123" t="s">
        <v>542</v>
      </c>
      <c r="E2455" s="46" t="s">
        <v>40</v>
      </c>
      <c r="F2455" s="43">
        <v>1</v>
      </c>
      <c r="G2455" s="44"/>
      <c r="H2455" s="45">
        <f>$F2455*G2455</f>
        <v>0</v>
      </c>
    </row>
    <row r="2456" spans="1:8" outlineLevel="1">
      <c r="A2456" s="48" t="s">
        <v>613</v>
      </c>
    </row>
    <row r="2457" spans="1:8" outlineLevel="1">
      <c r="A2457" s="48" t="s">
        <v>613</v>
      </c>
      <c r="B2457" s="10" t="s">
        <v>974</v>
      </c>
      <c r="C2457" s="388" t="s">
        <v>2486</v>
      </c>
      <c r="D2457" s="11" t="s">
        <v>550</v>
      </c>
    </row>
    <row r="2458" spans="1:8" ht="102.75" outlineLevel="1">
      <c r="A2458" s="48" t="s">
        <v>613</v>
      </c>
      <c r="C2458" s="388" t="s">
        <v>2486</v>
      </c>
      <c r="D2458" s="11" t="s">
        <v>551</v>
      </c>
    </row>
    <row r="2459" spans="1:8" ht="90" outlineLevel="1">
      <c r="A2459" s="48" t="s">
        <v>613</v>
      </c>
      <c r="C2459" s="388" t="s">
        <v>2486</v>
      </c>
      <c r="D2459" s="11" t="s">
        <v>546</v>
      </c>
    </row>
    <row r="2460" spans="1:8" ht="153.75" outlineLevel="1">
      <c r="A2460" s="48" t="s">
        <v>613</v>
      </c>
      <c r="C2460" s="388" t="s">
        <v>2486</v>
      </c>
      <c r="D2460" s="11" t="s">
        <v>540</v>
      </c>
    </row>
    <row r="2461" spans="1:8" outlineLevel="1">
      <c r="A2461" s="48" t="s">
        <v>613</v>
      </c>
      <c r="C2461" s="388" t="s">
        <v>2486</v>
      </c>
      <c r="D2461" s="123" t="s">
        <v>547</v>
      </c>
      <c r="E2461" s="46" t="s">
        <v>40</v>
      </c>
      <c r="F2461" s="43">
        <v>2</v>
      </c>
      <c r="G2461" s="44"/>
      <c r="H2461" s="45">
        <f>$F2461*G2461</f>
        <v>0</v>
      </c>
    </row>
    <row r="2462" spans="1:8" outlineLevel="1">
      <c r="A2462" s="48" t="s">
        <v>613</v>
      </c>
      <c r="C2462" s="388" t="s">
        <v>2486</v>
      </c>
      <c r="D2462" s="123" t="s">
        <v>548</v>
      </c>
      <c r="E2462" s="46" t="s">
        <v>40</v>
      </c>
      <c r="F2462" s="43">
        <v>4</v>
      </c>
      <c r="G2462" s="44"/>
      <c r="H2462" s="45">
        <f>$F2462*G2462</f>
        <v>0</v>
      </c>
    </row>
    <row r="2463" spans="1:8" outlineLevel="1">
      <c r="A2463" s="48" t="s">
        <v>613</v>
      </c>
      <c r="D2463" s="123" t="s">
        <v>542</v>
      </c>
      <c r="E2463" s="46" t="s">
        <v>40</v>
      </c>
      <c r="F2463" s="43">
        <v>4</v>
      </c>
      <c r="G2463" s="44"/>
      <c r="H2463" s="45">
        <f>$F2463*G2463</f>
        <v>0</v>
      </c>
    </row>
    <row r="2464" spans="1:8" outlineLevel="1">
      <c r="A2464" s="48" t="s">
        <v>613</v>
      </c>
    </row>
    <row r="2465" spans="1:8" outlineLevel="1">
      <c r="A2465" s="48" t="s">
        <v>613</v>
      </c>
      <c r="B2465" s="10" t="s">
        <v>975</v>
      </c>
      <c r="C2465" s="388" t="s">
        <v>2486</v>
      </c>
      <c r="D2465" s="11" t="s">
        <v>553</v>
      </c>
    </row>
    <row r="2466" spans="1:8" ht="115.5" outlineLevel="1">
      <c r="A2466" s="48" t="s">
        <v>613</v>
      </c>
      <c r="C2466" s="388" t="s">
        <v>2486</v>
      </c>
      <c r="D2466" s="11" t="s">
        <v>554</v>
      </c>
    </row>
    <row r="2467" spans="1:8" ht="153.75" outlineLevel="1">
      <c r="A2467" s="48" t="s">
        <v>613</v>
      </c>
      <c r="C2467" s="388" t="s">
        <v>2486</v>
      </c>
      <c r="D2467" s="11" t="s">
        <v>540</v>
      </c>
    </row>
    <row r="2468" spans="1:8" outlineLevel="1">
      <c r="A2468" s="48" t="s">
        <v>613</v>
      </c>
      <c r="C2468" s="388" t="s">
        <v>2486</v>
      </c>
      <c r="D2468" s="123" t="s">
        <v>541</v>
      </c>
      <c r="E2468" s="46" t="s">
        <v>40</v>
      </c>
      <c r="F2468" s="43">
        <v>2</v>
      </c>
      <c r="G2468" s="44"/>
      <c r="H2468" s="45">
        <f>$F2468*G2468</f>
        <v>0</v>
      </c>
    </row>
    <row r="2469" spans="1:8" outlineLevel="1">
      <c r="A2469" s="48" t="s">
        <v>613</v>
      </c>
      <c r="D2469" s="123" t="s">
        <v>542</v>
      </c>
      <c r="E2469" s="46" t="s">
        <v>40</v>
      </c>
      <c r="F2469" s="43">
        <v>2</v>
      </c>
      <c r="G2469" s="44"/>
      <c r="H2469" s="45">
        <f>$F2469*G2469</f>
        <v>0</v>
      </c>
    </row>
    <row r="2470" spans="1:8" outlineLevel="1">
      <c r="A2470" s="48" t="s">
        <v>613</v>
      </c>
    </row>
    <row r="2471" spans="1:8" ht="15.75">
      <c r="A2471" s="48" t="s">
        <v>613</v>
      </c>
      <c r="B2471" s="236" t="str">
        <f>B2369</f>
        <v>H.</v>
      </c>
      <c r="C2471" s="538"/>
      <c r="D2471" s="237" t="s">
        <v>555</v>
      </c>
      <c r="E2471" s="624"/>
      <c r="F2471" s="625"/>
      <c r="G2471" s="238"/>
      <c r="H2471" s="239">
        <f>SUM(H2371:H2470)</f>
        <v>0</v>
      </c>
    </row>
    <row r="2475" spans="1:8" ht="15.75">
      <c r="D2475" s="459" t="s">
        <v>1528</v>
      </c>
    </row>
    <row r="2476" spans="1:8">
      <c r="B2476" s="460" t="str">
        <f>B696</f>
        <v>A.</v>
      </c>
      <c r="C2476" s="552"/>
      <c r="D2476" s="461" t="str">
        <f>D696</f>
        <v>SVEUKUPNO GO RADOVI kn:</v>
      </c>
      <c r="E2476" s="460"/>
      <c r="F2476" s="460"/>
      <c r="G2476" s="460"/>
      <c r="H2476" s="462">
        <f>H696</f>
        <v>0</v>
      </c>
    </row>
    <row r="2477" spans="1:8">
      <c r="B2477" s="460" t="str">
        <f>B1123</f>
        <v>B.</v>
      </c>
      <c r="C2477" s="552"/>
      <c r="D2477" s="461" t="str">
        <f>D1123</f>
        <v>SVEUKUPNO STROJARSTVO kn:</v>
      </c>
      <c r="E2477" s="460"/>
      <c r="F2477" s="463"/>
      <c r="G2477" s="462"/>
      <c r="H2477" s="462">
        <f>H1123</f>
        <v>0</v>
      </c>
    </row>
    <row r="2478" spans="1:8">
      <c r="B2478" s="460" t="str">
        <f>B1200</f>
        <v>C.</v>
      </c>
      <c r="C2478" s="552"/>
      <c r="D2478" s="461" t="str">
        <f>D1200</f>
        <v>SVEUKUPNO VIK kn:</v>
      </c>
      <c r="E2478" s="460"/>
      <c r="F2478" s="463"/>
      <c r="G2478" s="462"/>
      <c r="H2478" s="462">
        <f>H1200</f>
        <v>0</v>
      </c>
    </row>
    <row r="2479" spans="1:8">
      <c r="B2479" s="460" t="str">
        <f>B1633</f>
        <v>D.</v>
      </c>
      <c r="C2479" s="552"/>
      <c r="D2479" s="461" t="str">
        <f>D1633</f>
        <v>SVEUKUPNO ELEKTROINSTALACIJE kn:</v>
      </c>
      <c r="E2479" s="460"/>
      <c r="F2479" s="463"/>
      <c r="G2479" s="462"/>
      <c r="H2479" s="462">
        <f>H1633</f>
        <v>0</v>
      </c>
    </row>
    <row r="2480" spans="1:8">
      <c r="B2480" s="460" t="str">
        <f>B1937</f>
        <v>E.</v>
      </c>
      <c r="C2480" s="552"/>
      <c r="D2480" s="461" t="str">
        <f>D1937</f>
        <v>SVEUKUPNO UKUPNO HORTIKULTURA I NAVODNJAVANJE:</v>
      </c>
      <c r="E2480" s="460"/>
      <c r="F2480" s="463"/>
      <c r="G2480" s="462"/>
      <c r="H2480" s="462">
        <f>H1937</f>
        <v>0</v>
      </c>
    </row>
    <row r="2481" spans="1:9">
      <c r="B2481" s="460" t="str">
        <f>B2062</f>
        <v>F.</v>
      </c>
      <c r="C2481" s="552"/>
      <c r="D2481" s="461" t="str">
        <f>D2062</f>
        <v>SVEUKUPNO TIPSKA OPREMA I OPREMA PO NARUDŽBI kn:</v>
      </c>
      <c r="E2481" s="460"/>
      <c r="F2481" s="463"/>
      <c r="G2481" s="462"/>
      <c r="H2481" s="462">
        <f>H2062</f>
        <v>0</v>
      </c>
    </row>
    <row r="2482" spans="1:9">
      <c r="B2482" s="460" t="str">
        <f>B2366</f>
        <v>G.</v>
      </c>
      <c r="C2482" s="552"/>
      <c r="D2482" s="461" t="str">
        <f>D2366</f>
        <v>SVEUKUPNO SANITARNA OPREMA I GALANTERIJA kn:</v>
      </c>
      <c r="E2482" s="460"/>
      <c r="F2482" s="463"/>
      <c r="G2482" s="462"/>
      <c r="H2482" s="462">
        <f>H2366</f>
        <v>0</v>
      </c>
    </row>
    <row r="2483" spans="1:9">
      <c r="B2483" s="460" t="str">
        <f>B2471</f>
        <v>H.</v>
      </c>
      <c r="C2483" s="552"/>
      <c r="D2483" s="461" t="str">
        <f>D2471</f>
        <v>SVEUKUPNO SIGNALIZACIJA kn:</v>
      </c>
      <c r="E2483" s="460"/>
      <c r="F2483" s="463"/>
      <c r="G2483" s="462"/>
      <c r="H2483" s="462">
        <f>H2471</f>
        <v>0</v>
      </c>
    </row>
    <row r="2484" spans="1:9" ht="15.75">
      <c r="B2484" s="495"/>
      <c r="C2484" s="536"/>
      <c r="D2484" s="498" t="s">
        <v>1909</v>
      </c>
      <c r="E2484" s="495"/>
      <c r="F2484" s="496"/>
      <c r="G2484" s="497"/>
      <c r="H2484" s="499">
        <f>SUM(H2476:H2483)</f>
        <v>0</v>
      </c>
    </row>
    <row r="2488" spans="1:9">
      <c r="C2488" s="388" t="s">
        <v>2483</v>
      </c>
      <c r="D2488" s="11" t="s">
        <v>2492</v>
      </c>
      <c r="H2488" s="563">
        <f>SUMIF($B$1:$B$2471,"=DN1",H$1:H$2471)</f>
        <v>0</v>
      </c>
    </row>
    <row r="2489" spans="1:9">
      <c r="C2489" s="388" t="s">
        <v>2484</v>
      </c>
      <c r="D2489" s="11" t="s">
        <v>2493</v>
      </c>
      <c r="H2489" s="563">
        <f>SUMIF($B$1:$B$2471,"=DN2",H$1:H$2471)</f>
        <v>0</v>
      </c>
    </row>
    <row r="2490" spans="1:9">
      <c r="C2490" s="388" t="s">
        <v>2485</v>
      </c>
      <c r="D2490" s="11" t="s">
        <v>2494</v>
      </c>
      <c r="H2490" s="563">
        <f>SUMIF($B$1:$B$2471,"=DN3",H$1:H$2471)</f>
        <v>0</v>
      </c>
    </row>
    <row r="2491" spans="1:9">
      <c r="C2491" s="388" t="s">
        <v>2486</v>
      </c>
      <c r="D2491" s="11" t="s">
        <v>2495</v>
      </c>
      <c r="H2491" s="563">
        <f>SUMIF($B$1:$B$2471,"=DN4",H$1:H$2471)</f>
        <v>0</v>
      </c>
    </row>
    <row r="2492" spans="1:9">
      <c r="C2492" s="388" t="s">
        <v>2487</v>
      </c>
      <c r="D2492" s="11" t="s">
        <v>2497</v>
      </c>
      <c r="H2492" s="563">
        <f>SUMIF($B$1:$B$2471,"=DN5",H$1:H$2471)</f>
        <v>0</v>
      </c>
    </row>
    <row r="2493" spans="1:9" s="3" customFormat="1">
      <c r="A2493" s="2"/>
      <c r="B2493" s="10"/>
      <c r="C2493" s="388" t="s">
        <v>2488</v>
      </c>
      <c r="D2493" s="11" t="s">
        <v>2501</v>
      </c>
      <c r="E2493" s="10"/>
      <c r="F2493" s="12"/>
      <c r="G2493" s="13"/>
      <c r="H2493" s="563">
        <f>SUMIF($B$1:$B$2471,"=DN6",H$1:H$2471)</f>
        <v>0</v>
      </c>
      <c r="I2493" s="2"/>
    </row>
    <row r="2494" spans="1:9">
      <c r="C2494" s="388" t="s">
        <v>2489</v>
      </c>
      <c r="D2494" s="11" t="s">
        <v>2498</v>
      </c>
      <c r="H2494" s="563">
        <f>SUMIF($B$1:$B$2471,"=DN7",H$1:H$2471)</f>
        <v>0</v>
      </c>
    </row>
    <row r="2495" spans="1:9">
      <c r="C2495" s="388" t="s">
        <v>2490</v>
      </c>
      <c r="D2495" s="11" t="s">
        <v>2499</v>
      </c>
      <c r="H2495" s="563">
        <f>SUMIF($B$1:$B$2471,"=DN8",H$1:H$2471)</f>
        <v>0</v>
      </c>
    </row>
    <row r="2496" spans="1:9">
      <c r="C2496" s="388" t="s">
        <v>2491</v>
      </c>
      <c r="D2496" s="11" t="s">
        <v>2507</v>
      </c>
      <c r="H2496" s="563">
        <f>SUMIF($B$1:$B$2471,"=DN9",H$1:H$2471)</f>
        <v>0</v>
      </c>
    </row>
    <row r="2497" spans="1:9">
      <c r="C2497" s="388" t="s">
        <v>2496</v>
      </c>
      <c r="D2497" s="11" t="s">
        <v>2500</v>
      </c>
      <c r="H2497" s="563">
        <f>SUMIF($B$1:$B$2471,"=DN10",H$1:H$2471)</f>
        <v>0</v>
      </c>
    </row>
    <row r="2498" spans="1:9">
      <c r="C2498" s="388" t="s">
        <v>2503</v>
      </c>
      <c r="D2498" s="11" t="s">
        <v>2504</v>
      </c>
      <c r="H2498" s="563">
        <f>SUMIF($B$1:$B$2471,"=DN11",H$1:H$2471)</f>
        <v>0</v>
      </c>
    </row>
    <row r="2499" spans="1:9">
      <c r="C2499" s="388" t="s">
        <v>2505</v>
      </c>
      <c r="D2499" s="11" t="s">
        <v>2502</v>
      </c>
      <c r="H2499" s="563">
        <f>SUMIF($B$1:$B$2471,"=DN12",H$1:H$2471)</f>
        <v>0</v>
      </c>
    </row>
    <row r="2500" spans="1:9">
      <c r="C2500" s="388" t="s">
        <v>2506</v>
      </c>
      <c r="D2500" s="11" t="s">
        <v>2508</v>
      </c>
      <c r="H2500" s="563">
        <f>SUMIF($B$1:$B$2471,"=DN13",H$1:H$2471)</f>
        <v>0</v>
      </c>
    </row>
    <row r="2501" spans="1:9" s="3" customFormat="1">
      <c r="A2501" s="2"/>
      <c r="B2501" s="10"/>
      <c r="C2501" s="388" t="s">
        <v>2528</v>
      </c>
      <c r="D2501" s="11" t="s">
        <v>2529</v>
      </c>
      <c r="E2501" s="10"/>
      <c r="F2501" s="12"/>
      <c r="G2501" s="13"/>
      <c r="H2501" s="563">
        <f>SUMIF($B$1:$B$2471,"=DN14",H$1:H$2471)</f>
        <v>0</v>
      </c>
      <c r="I2501" s="2" t="s">
        <v>2530</v>
      </c>
    </row>
    <row r="2502" spans="1:9" s="3" customFormat="1">
      <c r="A2502" s="2"/>
      <c r="B2502" s="10"/>
      <c r="C2502" s="388" t="s">
        <v>2544</v>
      </c>
      <c r="D2502" s="11" t="s">
        <v>2545</v>
      </c>
      <c r="E2502" s="10"/>
      <c r="F2502" s="12"/>
      <c r="G2502" s="13"/>
      <c r="H2502" s="563">
        <f>SUMIF($B$1:$B$2471,"=DN15",H$1:H$2471)</f>
        <v>0</v>
      </c>
      <c r="I2502" s="2"/>
    </row>
    <row r="2503" spans="1:9" s="3" customFormat="1">
      <c r="A2503" s="2"/>
      <c r="B2503" s="10"/>
      <c r="C2503" s="388" t="s">
        <v>2594</v>
      </c>
      <c r="D2503" s="11" t="s">
        <v>2602</v>
      </c>
      <c r="E2503" s="10"/>
      <c r="F2503" s="12"/>
      <c r="G2503" s="13"/>
      <c r="H2503" s="563">
        <f>SUMIF($B$1:$B$2471,"=DN16",H$1:H$2471)</f>
        <v>0</v>
      </c>
      <c r="I2503" s="2"/>
    </row>
    <row r="2504" spans="1:9" s="3" customFormat="1">
      <c r="A2504" s="2"/>
      <c r="B2504" s="10"/>
      <c r="C2504" s="388" t="s">
        <v>2603</v>
      </c>
      <c r="D2504" s="11" t="s">
        <v>2604</v>
      </c>
      <c r="E2504" s="10"/>
      <c r="F2504" s="12"/>
      <c r="G2504" s="13"/>
      <c r="H2504" s="563">
        <f>SUMIF($B$1:$B$2471,"=DN17",H$1:H$2471)</f>
        <v>0</v>
      </c>
      <c r="I2504" s="2"/>
    </row>
    <row r="2505" spans="1:9">
      <c r="H2505" s="563"/>
    </row>
    <row r="2506" spans="1:9">
      <c r="C2506" s="388" t="s">
        <v>2510</v>
      </c>
      <c r="D2506" s="11" t="s">
        <v>2518</v>
      </c>
      <c r="H2506" s="563">
        <f>SUMIF($B$1:$B$2471,"=DN200",H$1:H$2471)</f>
        <v>0</v>
      </c>
    </row>
    <row r="2507" spans="1:9">
      <c r="C2507" s="388" t="s">
        <v>2511</v>
      </c>
      <c r="D2507" s="11" t="s">
        <v>2519</v>
      </c>
      <c r="H2507" s="563">
        <f>SUMIF($B$1:$B$2471,"=DN201",H$1:H$2471)</f>
        <v>0</v>
      </c>
    </row>
    <row r="2508" spans="1:9">
      <c r="C2508" s="388" t="s">
        <v>2512</v>
      </c>
      <c r="D2508" s="11" t="s">
        <v>2520</v>
      </c>
      <c r="H2508" s="563">
        <f>SUMIF($B$1:$B$2471,"=DN202",H$1:H$2471)</f>
        <v>0</v>
      </c>
    </row>
    <row r="2509" spans="1:9">
      <c r="C2509" s="388" t="s">
        <v>2513</v>
      </c>
      <c r="D2509" s="11" t="s">
        <v>2521</v>
      </c>
      <c r="H2509" s="563">
        <f>SUMIF($B$1:$B$2471,"=DN203",H$1:H$2471)</f>
        <v>0</v>
      </c>
    </row>
    <row r="2510" spans="1:9">
      <c r="C2510" s="388" t="s">
        <v>2514</v>
      </c>
      <c r="D2510" s="11" t="s">
        <v>2522</v>
      </c>
      <c r="H2510" s="563">
        <f>SUMIF($B$1:$B$2471,"=DN204",H$1:H$2471)</f>
        <v>0</v>
      </c>
    </row>
    <row r="2511" spans="1:9">
      <c r="C2511" s="388" t="s">
        <v>2515</v>
      </c>
      <c r="D2511" s="11" t="s">
        <v>2523</v>
      </c>
      <c r="H2511" s="563">
        <f>SUMIF($B$1:$B$2471,"=DN205",H$1:H$2471)</f>
        <v>0</v>
      </c>
    </row>
    <row r="2512" spans="1:9">
      <c r="C2512" s="388" t="s">
        <v>2516</v>
      </c>
      <c r="D2512" s="11" t="s">
        <v>2524</v>
      </c>
      <c r="H2512" s="563">
        <f>SUMIF($B$1:$B$2471,"=DN206",H$1:H$2471)</f>
        <v>0</v>
      </c>
    </row>
    <row r="2513" spans="3:8">
      <c r="C2513" s="388" t="s">
        <v>2517</v>
      </c>
      <c r="D2513" s="11" t="s">
        <v>2525</v>
      </c>
      <c r="H2513" s="563">
        <f>SUMIF($B$1:$B$2471,"=DN207",H$1:H$2471)</f>
        <v>0</v>
      </c>
    </row>
    <row r="2514" spans="3:8">
      <c r="C2514" s="388" t="s">
        <v>2526</v>
      </c>
      <c r="D2514" s="11" t="s">
        <v>2527</v>
      </c>
      <c r="H2514" s="563">
        <f>SUMIF($B$1:$B$2471,"=DN208",H$1:H$2471)</f>
        <v>0</v>
      </c>
    </row>
    <row r="2516" spans="3:8">
      <c r="C2516" s="388" t="s">
        <v>2548</v>
      </c>
      <c r="D2516" s="11" t="s">
        <v>2586</v>
      </c>
      <c r="H2516" s="563">
        <f>SUMIF($B$1:$B$2471,"=DN 100",H$1:H$2471)</f>
        <v>0</v>
      </c>
    </row>
    <row r="2517" spans="3:8">
      <c r="C2517" s="388" t="s">
        <v>2585</v>
      </c>
      <c r="D2517" s="11" t="s">
        <v>2587</v>
      </c>
      <c r="H2517" s="563">
        <f>SUMIF($B$1:$B$2471,"=DN 101",H$1:H$2471)</f>
        <v>0</v>
      </c>
    </row>
    <row r="2518" spans="3:8">
      <c r="C2518" s="388" t="s">
        <v>2566</v>
      </c>
      <c r="D2518" s="11" t="s">
        <v>2588</v>
      </c>
      <c r="H2518" s="563">
        <f>SUMIF($B$1:$B$2471,"=DN 102",H$1:H$2471)</f>
        <v>0</v>
      </c>
    </row>
    <row r="2519" spans="3:8">
      <c r="C2519" s="388" t="s">
        <v>2582</v>
      </c>
      <c r="D2519" s="11" t="s">
        <v>2589</v>
      </c>
      <c r="H2519" s="563">
        <f>SUMIF($B$1:$B$2471,"=DN 103",H$1:H$2471)</f>
        <v>0</v>
      </c>
    </row>
    <row r="2520" spans="3:8">
      <c r="C2520" s="388" t="s">
        <v>2583</v>
      </c>
      <c r="D2520" s="11" t="s">
        <v>2590</v>
      </c>
      <c r="H2520" s="563">
        <f>SUMIF($B$1:$B$2471,"=DN 104",H$1:H$2471)</f>
        <v>0</v>
      </c>
    </row>
    <row r="2522" spans="3:8">
      <c r="D2522" s="11" t="s">
        <v>2591</v>
      </c>
      <c r="H2522" s="13">
        <f>SUM(H2488:H2520)</f>
        <v>0</v>
      </c>
    </row>
  </sheetData>
  <protectedRanges>
    <protectedRange sqref="G1056:G1057" name="Raspon1_1_1_7_1_1_1_2_1_5_1_1_3"/>
    <protectedRange sqref="G1068:G1069 G1066" name="Raspon1_1_1_7_1_1_1_2_1_5_1_1_3_1"/>
    <protectedRange sqref="G1064:G1065" name="Raspon1_1_1_7_1_1_1_2_1_5_1_1_3_1_1"/>
    <protectedRange sqref="G1070" name="Raspon1_1_1_7_1_1_1_2_1_5_1_1_3_1_2"/>
  </protectedRanges>
  <autoFilter ref="C2:C2497"/>
  <mergeCells count="24">
    <mergeCell ref="E2060:F2060"/>
    <mergeCell ref="E2062:F2062"/>
    <mergeCell ref="E2471:F2471"/>
    <mergeCell ref="E2366:F2366"/>
    <mergeCell ref="E472:F472"/>
    <mergeCell ref="E696:F696"/>
    <mergeCell ref="E677:F677"/>
    <mergeCell ref="E486:F486"/>
    <mergeCell ref="E525:F525"/>
    <mergeCell ref="E546:F546"/>
    <mergeCell ref="E1123:F1123"/>
    <mergeCell ref="E1200:F1200"/>
    <mergeCell ref="E1937:F1937"/>
    <mergeCell ref="E1633:F1633"/>
    <mergeCell ref="E2022:F2022"/>
    <mergeCell ref="E344:F344"/>
    <mergeCell ref="E407:F407"/>
    <mergeCell ref="E458:F458"/>
    <mergeCell ref="E19:F19"/>
    <mergeCell ref="E97:F97"/>
    <mergeCell ref="E197:F197"/>
    <mergeCell ref="E294:F294"/>
    <mergeCell ref="E335:F335"/>
    <mergeCell ref="E43:F43"/>
  </mergeCells>
  <conditionalFormatting sqref="F1640:G1640 F1921:F1925 F1675:G1675">
    <cfRule type="cellIs" dxfId="9" priority="24" stopIfTrue="1" operator="equal">
      <formula>0</formula>
    </cfRule>
  </conditionalFormatting>
  <conditionalFormatting sqref="H1848 F1848 F1883:F1896 F1903 H1936 F1936 F1851:F1880">
    <cfRule type="cellIs" dxfId="8" priority="23" stopIfTrue="1" operator="equal">
      <formula>0</formula>
    </cfRule>
  </conditionalFormatting>
  <conditionalFormatting sqref="F1899:F1900 F1895:F1896">
    <cfRule type="cellIs" dxfId="7" priority="19" stopIfTrue="1" operator="equal">
      <formula>0</formula>
    </cfRule>
  </conditionalFormatting>
  <conditionalFormatting sqref="F1905:F1906 F1915:F1916 F1909:F1911">
    <cfRule type="cellIs" dxfId="6" priority="22" stopIfTrue="1" operator="equal">
      <formula>0</formula>
    </cfRule>
  </conditionalFormatting>
  <conditionalFormatting sqref="H1849 F1849:F1850">
    <cfRule type="cellIs" dxfId="5" priority="18" stopIfTrue="1" operator="equal">
      <formula>0</formula>
    </cfRule>
  </conditionalFormatting>
  <conditionalFormatting sqref="F1926:F1927">
    <cfRule type="cellIs" dxfId="4" priority="17" stopIfTrue="1" operator="equal">
      <formula>0</formula>
    </cfRule>
  </conditionalFormatting>
  <conditionalFormatting sqref="F1901:F1902">
    <cfRule type="cellIs" dxfId="3" priority="15" stopIfTrue="1" operator="equal">
      <formula>0</formula>
    </cfRule>
  </conditionalFormatting>
  <conditionalFormatting sqref="F1907:F1908">
    <cfRule type="cellIs" dxfId="2" priority="3" stopIfTrue="1" operator="equal">
      <formula>0</formula>
    </cfRule>
  </conditionalFormatting>
  <conditionalFormatting sqref="F1897:F1898">
    <cfRule type="cellIs" dxfId="1" priority="2" stopIfTrue="1" operator="equal">
      <formula>0</formula>
    </cfRule>
  </conditionalFormatting>
  <conditionalFormatting sqref="F1897:F1898">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59" orientation="portrait" r:id="rId1"/>
  <headerFooter>
    <oddHeader>&amp;LInvestitor: PLAVA LAGUNA d.d.
Građevina: IZGRADNJA SANITARNOG ČVORA BR. 10&amp;C&amp;F&amp;RZ.O.P.:  PL – 2020 - 10</oddHeader>
    <oddFooter>&amp;LLabin, prosinac 2020.&amp;C&amp;A
&amp;R&amp;P/&amp;N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C10903EEF0F543825388755D75F01E" ma:contentTypeVersion="11" ma:contentTypeDescription="Create a new document." ma:contentTypeScope="" ma:versionID="71963af28b9f53e6c37b9f06dc3d4402">
  <xsd:schema xmlns:xsd="http://www.w3.org/2001/XMLSchema" xmlns:xs="http://www.w3.org/2001/XMLSchema" xmlns:p="http://schemas.microsoft.com/office/2006/metadata/properties" xmlns:ns3="a59075c6-c74c-4dd0-b4c4-4c07702f2133" xmlns:ns4="3fd8a038-09ee-44d0-9cc1-6ab6a2233a07" targetNamespace="http://schemas.microsoft.com/office/2006/metadata/properties" ma:root="true" ma:fieldsID="86e1d7cb4fd41e75e2dcebab8ad62da5" ns3:_="" ns4:_="">
    <xsd:import namespace="a59075c6-c74c-4dd0-b4c4-4c07702f2133"/>
    <xsd:import namespace="3fd8a038-09ee-44d0-9cc1-6ab6a2233a0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9075c6-c74c-4dd0-b4c4-4c07702f2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d8a038-09ee-44d0-9cc1-6ab6a2233a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BDC40-5BA3-41D5-BEE7-F3BF02097FB9}">
  <ds:schemaRefs>
    <ds:schemaRef ds:uri="http://purl.org/dc/dcmitype/"/>
    <ds:schemaRef ds:uri="http://schemas.microsoft.com/office/infopath/2007/PartnerControls"/>
    <ds:schemaRef ds:uri="a59075c6-c74c-4dd0-b4c4-4c07702f213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3fd8a038-09ee-44d0-9cc1-6ab6a2233a07"/>
    <ds:schemaRef ds:uri="http://www.w3.org/XML/1998/namespace"/>
  </ds:schemaRefs>
</ds:datastoreItem>
</file>

<file path=customXml/itemProps2.xml><?xml version="1.0" encoding="utf-8"?>
<ds:datastoreItem xmlns:ds="http://schemas.openxmlformats.org/officeDocument/2006/customXml" ds:itemID="{CDAA3F1D-5377-43A9-8942-B24AE150852D}">
  <ds:schemaRefs>
    <ds:schemaRef ds:uri="http://schemas.microsoft.com/sharepoint/v3/contenttype/forms"/>
  </ds:schemaRefs>
</ds:datastoreItem>
</file>

<file path=customXml/itemProps3.xml><?xml version="1.0" encoding="utf-8"?>
<ds:datastoreItem xmlns:ds="http://schemas.openxmlformats.org/officeDocument/2006/customXml" ds:itemID="{0EFD271B-B64E-4FE1-8F81-E1A0F174D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9075c6-c74c-4dd0-b4c4-4c07702f2133"/>
    <ds:schemaRef ds:uri="3fd8a038-09ee-44d0-9cc1-6ab6a2233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OPCI UVJETI</vt:lpstr>
      <vt:lpstr>TROSKOVNIK_SC10</vt:lpstr>
      <vt:lpstr>'OPCI UVJETI'!Print_Area</vt:lpstr>
      <vt:lpstr>TROSKOVNIK_SC10!Print_Area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Marta Knežević Stanić</cp:lastModifiedBy>
  <cp:lastPrinted>2020-12-24T10:28:30Z</cp:lastPrinted>
  <dcterms:created xsi:type="dcterms:W3CDTF">2020-03-19T14:06:45Z</dcterms:created>
  <dcterms:modified xsi:type="dcterms:W3CDTF">2020-12-24T13:20:25Z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0x010100BCC10903EEF0F543825388755D75F01E</vt:lpwstr>
  </property>
</Properties>
</file>