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345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27" i="1" l="1"/>
  <c r="G219" i="1"/>
  <c r="G297" i="1" l="1"/>
  <c r="G296" i="1"/>
  <c r="G295" i="1"/>
  <c r="G294" i="1"/>
  <c r="G293" i="1"/>
  <c r="G298" i="1" s="1"/>
  <c r="G317" i="1" s="1"/>
  <c r="E285" i="1"/>
  <c r="G285" i="1" s="1"/>
  <c r="G284" i="1"/>
  <c r="G283" i="1"/>
  <c r="E283" i="1"/>
  <c r="G282" i="1"/>
  <c r="G281" i="1"/>
  <c r="G280" i="1"/>
  <c r="G279" i="1"/>
  <c r="G278" i="1"/>
  <c r="G277" i="1"/>
  <c r="G276" i="1"/>
  <c r="G275" i="1"/>
  <c r="G274" i="1"/>
  <c r="G269" i="1"/>
  <c r="G268" i="1"/>
  <c r="G267" i="1"/>
  <c r="G266" i="1"/>
  <c r="G265" i="1"/>
  <c r="E265" i="1"/>
  <c r="G263" i="1"/>
  <c r="G262" i="1"/>
  <c r="G261" i="1"/>
  <c r="E261" i="1"/>
  <c r="G260" i="1"/>
  <c r="G259" i="1"/>
  <c r="E259" i="1"/>
  <c r="E257" i="1"/>
  <c r="G257" i="1" s="1"/>
  <c r="G256" i="1"/>
  <c r="G255" i="1"/>
  <c r="E255" i="1"/>
  <c r="G254" i="1"/>
  <c r="E253" i="1"/>
  <c r="G253" i="1" s="1"/>
  <c r="G252" i="1"/>
  <c r="G251" i="1"/>
  <c r="E251" i="1"/>
  <c r="G250" i="1"/>
  <c r="E249" i="1"/>
  <c r="G249" i="1" s="1"/>
  <c r="G243" i="1"/>
  <c r="E243" i="1"/>
  <c r="E287" i="1" s="1"/>
  <c r="G287" i="1" s="1"/>
  <c r="G241" i="1"/>
  <c r="G239" i="1"/>
  <c r="G238" i="1"/>
  <c r="G237" i="1"/>
  <c r="G236" i="1"/>
  <c r="G235" i="1"/>
  <c r="G245" i="1" s="1"/>
  <c r="G311" i="1" s="1"/>
  <c r="G234" i="1"/>
  <c r="G233" i="1"/>
  <c r="G229" i="1"/>
  <c r="G309" i="1" s="1"/>
  <c r="G221" i="1"/>
  <c r="G218" i="1"/>
  <c r="G217" i="1"/>
  <c r="G215" i="1"/>
  <c r="G213" i="1"/>
  <c r="G207" i="1"/>
  <c r="G205" i="1"/>
  <c r="E203" i="1"/>
  <c r="G203" i="1" s="1"/>
  <c r="G201" i="1"/>
  <c r="G199" i="1"/>
  <c r="G197" i="1"/>
  <c r="G195" i="1"/>
  <c r="G189" i="1"/>
  <c r="G187" i="1"/>
  <c r="G185" i="1"/>
  <c r="G183" i="1"/>
  <c r="E183" i="1"/>
  <c r="G181" i="1"/>
  <c r="G175" i="1"/>
  <c r="G173" i="1"/>
  <c r="G171" i="1"/>
  <c r="G176" i="1" l="1"/>
  <c r="G301" i="1" s="1"/>
  <c r="G223" i="1"/>
  <c r="G307" i="1" s="1"/>
  <c r="G190" i="1"/>
  <c r="G303" i="1" s="1"/>
  <c r="G289" i="1"/>
  <c r="G315" i="1" s="1"/>
  <c r="G208" i="1"/>
  <c r="G305" i="1" s="1"/>
  <c r="G271" i="1"/>
  <c r="G313" i="1" s="1"/>
  <c r="G150" i="1"/>
  <c r="G149" i="1"/>
  <c r="G147" i="1"/>
  <c r="G146" i="1"/>
  <c r="G143" i="1"/>
  <c r="G142" i="1"/>
  <c r="G140" i="1"/>
  <c r="G139" i="1"/>
  <c r="G134" i="1"/>
  <c r="G133" i="1"/>
  <c r="G135" i="1" s="1"/>
  <c r="G159" i="1" s="1"/>
  <c r="E128" i="1"/>
  <c r="G127" i="1"/>
  <c r="G126" i="1"/>
  <c r="G125" i="1"/>
  <c r="G124" i="1"/>
  <c r="G123" i="1"/>
  <c r="E121" i="1"/>
  <c r="G120" i="1"/>
  <c r="G119" i="1"/>
  <c r="E117" i="1"/>
  <c r="G116" i="1"/>
  <c r="G115" i="1"/>
  <c r="G114" i="1"/>
  <c r="G113" i="1"/>
  <c r="G112" i="1"/>
  <c r="G111" i="1"/>
  <c r="G110" i="1"/>
  <c r="E108" i="1"/>
  <c r="G107" i="1"/>
  <c r="G106" i="1"/>
  <c r="G105" i="1"/>
  <c r="G104" i="1"/>
  <c r="G103" i="1"/>
  <c r="G98" i="1"/>
  <c r="G97" i="1"/>
  <c r="G96" i="1"/>
  <c r="G95" i="1"/>
  <c r="G94" i="1"/>
  <c r="G91" i="1"/>
  <c r="G90" i="1"/>
  <c r="G89" i="1"/>
  <c r="G88" i="1"/>
  <c r="G87" i="1"/>
  <c r="G84" i="1"/>
  <c r="G83" i="1"/>
  <c r="G82" i="1"/>
  <c r="G81" i="1"/>
  <c r="G80" i="1"/>
  <c r="G77" i="1"/>
  <c r="G76" i="1"/>
  <c r="G75" i="1"/>
  <c r="G74" i="1"/>
  <c r="G73" i="1"/>
  <c r="G64" i="1"/>
  <c r="E64" i="1"/>
  <c r="E70" i="1" s="1"/>
  <c r="G70" i="1" s="1"/>
  <c r="G56" i="1"/>
  <c r="E56" i="1"/>
  <c r="E62" i="1" s="1"/>
  <c r="G62" i="1" s="1"/>
  <c r="G48" i="1"/>
  <c r="E48" i="1"/>
  <c r="E54" i="1" s="1"/>
  <c r="G54" i="1" s="1"/>
  <c r="G44" i="1"/>
  <c r="G39" i="1"/>
  <c r="E39" i="1"/>
  <c r="G37" i="1"/>
  <c r="G35" i="1"/>
  <c r="G32" i="1"/>
  <c r="G31" i="1"/>
  <c r="G30" i="1"/>
  <c r="G26" i="1"/>
  <c r="G23" i="1"/>
  <c r="G21" i="1"/>
  <c r="G20" i="1"/>
  <c r="G18" i="1"/>
  <c r="G16" i="1"/>
  <c r="G14" i="1"/>
  <c r="G319" i="1" l="1"/>
  <c r="G151" i="1"/>
  <c r="G160" i="1" s="1"/>
  <c r="G129" i="1"/>
  <c r="G158" i="1" s="1"/>
  <c r="G45" i="1"/>
  <c r="G156" i="1" s="1"/>
  <c r="G27" i="1"/>
  <c r="G155" i="1" s="1"/>
  <c r="E50" i="1"/>
  <c r="G50" i="1" s="1"/>
  <c r="E58" i="1"/>
  <c r="G58" i="1" s="1"/>
  <c r="E66" i="1"/>
  <c r="G66" i="1" s="1"/>
  <c r="E52" i="1"/>
  <c r="G52" i="1" s="1"/>
  <c r="E60" i="1"/>
  <c r="G60" i="1" s="1"/>
  <c r="E68" i="1"/>
  <c r="G68" i="1" s="1"/>
  <c r="G99" i="1" l="1"/>
  <c r="G157" i="1" s="1"/>
  <c r="F162" i="1" s="1"/>
  <c r="G321" i="1" s="1"/>
</calcChain>
</file>

<file path=xl/sharedStrings.xml><?xml version="1.0" encoding="utf-8"?>
<sst xmlns="http://schemas.openxmlformats.org/spreadsheetml/2006/main" count="841" uniqueCount="315">
  <si>
    <t xml:space="preserve">INVESTITOR: Studio ML, Krimeja 12, Rijeka                                                                                                                                         </t>
  </si>
  <si>
    <t>Građevina: Ugostiteljski objekt Marea na k.č. 1984 te dijelom na k.č. 1979/1 sve k.o. Umag</t>
  </si>
  <si>
    <t xml:space="preserve">ZOP: </t>
  </si>
  <si>
    <t>Lokacija građevine: k.č. 1984 k.o. Umag</t>
  </si>
  <si>
    <t xml:space="preserve">PROCJENA TROŠKOVA HORTIKULTURE I SUSTAVA ZA NAVODNJAVANJE
</t>
  </si>
  <si>
    <t>r.b.</t>
  </si>
  <si>
    <t>Opis radova</t>
  </si>
  <si>
    <t>Jed.mj.</t>
  </si>
  <si>
    <t>Količ.</t>
  </si>
  <si>
    <t>Jed. cij.</t>
  </si>
  <si>
    <t>Iznos</t>
  </si>
  <si>
    <t xml:space="preserve">Sve radove izvesti od kvalitetnog materijala, prema opisu pojedinih stavaka troškovnika, nacrtima, detaljima i pismenim naređenjima. Za sve radove treba primjenjivati važeće zakone, tehničke propise, građevinske norme i priznata pravila struke. Moguća odstupanja treba prethodno dogovoriti s nadzornim inženjerom i projektantom za svaku pojedinu situaciju. Tolerancija mjera izvedenih radova određena je uzancama struke, a prema odluci nadzornog inženjera i projektanta. Sva odstupanja od dogovorenih mjera izvođač radova mora popraviti o svom trošku. </t>
  </si>
  <si>
    <t>HORTI</t>
  </si>
  <si>
    <t>1.</t>
  </si>
  <si>
    <t>HORTIKULTURA</t>
  </si>
  <si>
    <t>1.1.</t>
  </si>
  <si>
    <t>PRIPREMNI RADOVI</t>
  </si>
  <si>
    <t>Napomena: Radovi se izvode prije početka građevinskih radova</t>
  </si>
  <si>
    <t>1.1.1.</t>
  </si>
  <si>
    <r>
      <t xml:space="preserve">UKLANJANJE POSTOJEĆIH STABALA </t>
    </r>
    <r>
      <rPr>
        <sz val="10"/>
        <color indexed="10"/>
        <rFont val="Calibri"/>
        <family val="2"/>
        <charset val="238"/>
      </rPr>
      <t>-</t>
    </r>
    <r>
      <rPr>
        <sz val="10"/>
        <rFont val="Calibri"/>
        <family val="2"/>
        <charset val="238"/>
      </rPr>
      <t xml:space="preserve"> U zoni krajobraznog uređenja vrši se strojno uklanjanje stabala prema projektu hortikulture. Stavka uključuje piljenje debla i grana na manje dijelove te uklanjanje panja i dijela korjena. Sakupljanje materijala, utovar na kamion i odvoz na deponiju .</t>
    </r>
  </si>
  <si>
    <t>Pinus</t>
  </si>
  <si>
    <t>RAD</t>
  </si>
  <si>
    <t>kom</t>
  </si>
  <si>
    <t>panj</t>
  </si>
  <si>
    <t>HORT</t>
  </si>
  <si>
    <t>1.1.2.</t>
  </si>
  <si>
    <t>VAĐENJE POSTOJEĆE ŽIVICE Pittospore tobire - strojno i ručno vađenje postojećih grmova u zoni zahvata, utovar na kamion i odvoz na deponiju.</t>
  </si>
  <si>
    <t>m¹</t>
  </si>
  <si>
    <t>1.1.3.</t>
  </si>
  <si>
    <t>ZAŠTITA POSTOJEĆEG DRVEĆA - Izrada zaštitne kutije za stablo od daski treće kategorije, uključujući nabavu i dopremu potrebnog materijala. Zaštitna kutija je visine 2m širine 1 m, odnosno dimenzija prilagođenih vrsti/habitusu stabla, učvršćena sa sve četiri strane letvama pri kojima se kutija i spaja. postava horizontalnih letvi na 50 cm razmaka od tla.  Potrebno je zaštititi 36 kom većih stabala hrasta i 12 manjih stabala Lagerstroemia i Pittospora.
Po završetku gradnje  orezati grane i sanirati eventualna oštećenja</t>
  </si>
  <si>
    <t>MATERIJAL</t>
  </si>
  <si>
    <t>1.1.4.</t>
  </si>
  <si>
    <t>IZMICANJE POSTOJEĆEG SUSTAVA ZA NAVODNJAVANJE - pažljivo otkopavanje postojećih rasprskivača, odpajanje od fleksibilnih cijevi, zaštiti fleksibilnu cijev zaštitnom trakom, podignuti iznad razine zemlje i učvrstiti za kolčić kako bi bila vidljiva tijekom građevinskih radova. Nakon građevinskih radova  rasprskivači se postavljaju na novo mjesto prema novoizvedenom stanju. u stavku uključen sav rad i materijal potreban za izvedbu.</t>
  </si>
  <si>
    <t>Napomena: Radovi se izvode nakon završetka građevinskih radova</t>
  </si>
  <si>
    <t>1.1.5.</t>
  </si>
  <si>
    <t xml:space="preserve">ČIŠĆENJE POVRŠINA PREDVIĐENIH ZA SADNJU BILJA -  Stavka uključuje čišćenje okoliša, nakon građevinskih radova, od ostataka građevinskog materijala te ostalog smeća, a prije početka radova. Otpadni materijal se sortira i odvozi na deponiju. Deponira se sukladno važećem Zakonu o otpadu i uvjetima i pravilima deponije. Obračun kao paušal.                                         </t>
  </si>
  <si>
    <r>
      <t>m</t>
    </r>
    <r>
      <rPr>
        <vertAlign val="superscript"/>
        <sz val="10"/>
        <color indexed="8"/>
        <rFont val="Calibri"/>
        <family val="2"/>
        <charset val="238"/>
      </rPr>
      <t>2</t>
    </r>
  </si>
  <si>
    <t>Ukupno pripremni radovi:</t>
  </si>
  <si>
    <t>1.2.</t>
  </si>
  <si>
    <t>ZEMLJANI RADOVI</t>
  </si>
  <si>
    <t>1.2.1.</t>
  </si>
  <si>
    <t>SKIDANJE ZAKOROVLJENOG  SLOJA - strojno skidanje gornjeg zakorovljenog sloja na površinama  i odvoz na deponiju. Paziti da se prilikom skidanja postojećeg sloja ne ošteti korjenov sustav postojećih stabala.</t>
  </si>
  <si>
    <t>skidanje 10 cm zemlje na površinama pod postojećim travnjakom</t>
  </si>
  <si>
    <t>m³</t>
  </si>
  <si>
    <t>skidanje 20 cm zemlje ili tampona na pozicijama gdje je uklonjeno postojeće opločenje</t>
  </si>
  <si>
    <t>skidanje 30 cm zemlje ili tampona na pozicijama gdje je uklonjeno postojeće opločenje</t>
  </si>
  <si>
    <t>1.2.2.</t>
  </si>
  <si>
    <t>PREKOPAVANJE I PREPLANIRAVANJE POSTOJEĆE PLODNE ZEMLJE - Strojno prekopavanje i grubo preplaniravanje postojećeg sloja zemlje u sloju od 10 cm. Prilikom planiranja potrebno je posebno paziti da se ne ošteti postojeće drveće</t>
  </si>
  <si>
    <t>1.2.3.</t>
  </si>
  <si>
    <t>NABAVA PLODNE ZEMLJE - Nabava i doprema plodne zemlje očišćene od primjesa korova na pripremljenu površinu. Predviđa se dodatno 20% radi slijeganja nasipa. Istovar na mjesto ugradnje. Obračun prema stvarno dovezenim količinama. U stavci uključeno 50% potrebe zemlje.</t>
  </si>
  <si>
    <t>1.2.4.</t>
  </si>
  <si>
    <t xml:space="preserve">PLANIRANJE PLODNE ZEMLJE - Grubo planiranje i priprema terena nakon slijeganja zemlje. Predviđa se slijeganje od cca 15-20%.  Završna kota isplanirane površine treba biti  na -2cm od ruba staza i rubnjaka. </t>
  </si>
  <si>
    <t>planiranje 10 cm zemlje na površinama pod postojećim travnjakom</t>
  </si>
  <si>
    <t>planiranje 30 cm zemlje pozicijama gdje je ukonjeno postojeće opločenje - predviđena postava travnjaka</t>
  </si>
  <si>
    <t>planiranje 40 cm zemlje na pozicijama gdje je ukonjeno postojeće opločenja - predviđena sadnja bilja</t>
  </si>
  <si>
    <t>1.2.5.</t>
  </si>
  <si>
    <t>Frezanje, grubo planiranje i priprema terena za sadnju.</t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</si>
  <si>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</si>
  <si>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t>Ukupno zemljani radovi:</t>
  </si>
  <si>
    <t>1.3.</t>
  </si>
  <si>
    <t>RAD S BILJNIM MATERIJALOM</t>
  </si>
  <si>
    <t>1.3.1.</t>
  </si>
  <si>
    <r>
      <t xml:space="preserve">SADNJA VISOKOG GRMLJA - </t>
    </r>
    <r>
      <rPr>
        <sz val="10"/>
        <rFont val="Calibri"/>
        <family val="2"/>
        <scheme val="minor"/>
      </rPr>
      <t>iskop jame veličine 50x50x50 cm. Ispuna zemljom, humusno tresetnim supstratom. Sadnja biljke i jednokratno zaljevanje. Sve postavno bez sadnice i humusno-tresetnog supstrata.</t>
    </r>
  </si>
  <si>
    <t>1.3.2.</t>
  </si>
  <si>
    <t>Nabava i doprema supstrata kao "Humokompovit" Poljoposavec ili jedankovrijedan proizvod, 10lit/sadnica, u vrtnu zemlju. Stavka uključuje sve radove i humusni supstrat. Obračun po liti ugrađenog supstrata.</t>
  </si>
  <si>
    <t>lit</t>
  </si>
  <si>
    <t>1.3.3.</t>
  </si>
  <si>
    <t>Hranjivo za visoko grmlje: kao OSMOCOTE Exact 6M 15-9-9+Mg+Mikro ili jedankovrijedan proizvod, u količini od 0,002 g/L s funkcijom dugotrajnog djelovanja do 6 mj. Sve s nabavom i ugradbom materijala. Obračun po kg.</t>
  </si>
  <si>
    <t>kg</t>
  </si>
  <si>
    <t>1.3.4.</t>
  </si>
  <si>
    <t>Organski briketirani gnoj Stallatico 0,05kg/jama</t>
  </si>
  <si>
    <t>1.3.5.</t>
  </si>
  <si>
    <r>
      <t xml:space="preserve">SADNJA NISKOG GRMLJA - </t>
    </r>
    <r>
      <rPr>
        <sz val="10"/>
        <rFont val="Calibri"/>
        <family val="2"/>
        <scheme val="minor"/>
      </rPr>
      <t>iskop jame veličine 30x30x30 cm. Ispuna zemljom, humusno tresetnim supstratom. Sadnja biljke i jednokratno zaljevanje. Sve postavno bez sadnice i humusno-tresetnog supstrata.</t>
    </r>
  </si>
  <si>
    <t>1.3.6.</t>
  </si>
  <si>
    <t>Nabava i doprema supstrata kao "Humokompovit" Poljoposavec ili jedankovrijedan proizvod, 5lit/sadnica, u vrtnu zemlju. Stavka uključuje sve radove i humusni supstrat. Obračun po liti ugrađenog supstrata.</t>
  </si>
  <si>
    <t>1.3.7.</t>
  </si>
  <si>
    <t>Hranjivo za visoko grmlje: kao OSMOCOTE Exact 6M 15-9-9+Mg+Mikro ili jedankovrijedan proizvod, u količini od 2 g/L s funkcijom dugotrajnog djelovanja do 6 mj. Sve s nabavom i ugradbom materijala. Obračun po kg.</t>
  </si>
  <si>
    <t>1.3.8.</t>
  </si>
  <si>
    <t>Organski briketirani gnoj Stallatico 0,02kg/jama</t>
  </si>
  <si>
    <t>1.3.9.</t>
  </si>
  <si>
    <r>
      <t>SADNJA POKRIVAČA TLA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 xml:space="preserve">- </t>
    </r>
    <r>
      <rPr>
        <sz val="10"/>
        <rFont val="Calibri"/>
        <family val="2"/>
      </rPr>
      <t>iskop jama 20x20x20 cm, gnojidba humusno-tresetnog supstrata po sadnici, sadnja, jednokratno zalijevanje. Obračunava se postavno bez sadnice i humusa.</t>
    </r>
  </si>
  <si>
    <t>1.3.10.</t>
  </si>
  <si>
    <t>Nabava i doprema supstrata kao "Humokompovit" Poljoposavec ili jedankovrijedan proizvod, 2 lit/sadnica, u vrtnu zemlju. Stavka uključuje sve radove i humusni supstrat. Obračun po liti ugrađenog supstrata.</t>
  </si>
  <si>
    <t>1.3.11.</t>
  </si>
  <si>
    <t>1.3.12.</t>
  </si>
  <si>
    <t>1.3.13.</t>
  </si>
  <si>
    <t>ZAPUNJAVANJE VAZA I SADNJA - Vaze se zapunjavaju GEOTEKSTILOM, DRENAŽNIM SLOJEM, GEOTEKSTILOM, HUMUSNIM SUPSTRATOM TE ZAVRŠNIM SLOJEM. DRENAŽNI SLOJ-vulkanski kamene  postavlja se u sloju od 13 cm; GEOTEKSTIL- postavlja se kao filterski sloj između drenažnog sloja i humusnog supstrata i na bočnim stranama vaze; drugi sloj se postavlja između humusnog supstrata i završnog sloja nakon sadnje; HUMUSNI SUPSTRAT-nabava i doprema supstrata za sadnju biljaka tip Humokompovit u sloju od 40 cm u slegnutom stanju. Faktor slijeganja je promijenjiv ovisno o vrsti ponuđenog supstrata.  SADNJA; ZAVRŠNI SLOJ-riječni oblutak u sloju od 7 cm. Obračun po komadu ispune vaze. Nabava i dobava vaze predviđena je u sklopu interijera.</t>
  </si>
  <si>
    <t>dim 60 x 60 x 60 cm - 12 kom</t>
  </si>
  <si>
    <t>vulkanski kamen - MATERIJAL</t>
  </si>
  <si>
    <t>m3</t>
  </si>
  <si>
    <t>geotekstil - MATERIJAL</t>
  </si>
  <si>
    <t>m2</t>
  </si>
  <si>
    <t>supstrat - MATERIJAL</t>
  </si>
  <si>
    <t>riječni oblutak - MATERIJAL</t>
  </si>
  <si>
    <t>komplet</t>
  </si>
  <si>
    <t>1.3.14.</t>
  </si>
  <si>
    <t>ZAPUNJAVANJE VAZA I SADNJA - Vaze se zapunjavaju GEOTEKSTILOM, DRENAŽNIM SLOJEM, GEOTEKSTILOM, HUMUSNIM SUPSTRATOM TE ZAVRŠNIM SLOJEM. DRENAŽNI SLOJ-vulkanski kamene  postavlja se u sloju od 33 cm; GEOTEKSTIL- postavlja se kao filterski sloj između drenažnog sloja i humusnog supstrata i na bočnim stranama vaze; drugi sloj se postavlja između humusnog supstrata i završnog sloja nakon sadnje; HUMUSNI SUPSTRAT-nabava i doprema supstrata za sadnju biljaka tip Humokompovit u sloju od 40 cm u slegnutom stanju. Faktor slijeganja je promijenjiv ovisno o vrsti ponuđenog supstrata.  SADNJA; ZAVRŠNI SLOJ-riječni oblutak u sloju od 7 cm. Obračun po komadu ispune vaze. Nabava i dobava vaze predviđena je u sklopu interijera.</t>
  </si>
  <si>
    <t>dim 40 x 40 x 80 cm - 5 kom</t>
  </si>
  <si>
    <t>1.3.15.</t>
  </si>
  <si>
    <t>ZAPUNJAVANJE VAZA I SADNJA Bambusa - Vaze se zapunjavaju GEOTEKSTILOM, DRENAŽNIM SLOJEM, GEOTEKSTILOM, HUMUSNIM SUPSTRATOM TE ZAVRŠNIM SLOJEM. DRENAŽNI SLOJ-vulkanski kamene  postavlja se u sloju od 10 cm; GEOTEKSTIL- postavlja se kao filterski sloj između drenažnog sloja i humusnog supstrata i na bočnim stranama vaze; drugi sloj se postavlja između humusnog supstrata i završnog sloja nakon sadnje; HUMUSNI SUPSTRAT-nabava i doprema supstrata za sadnju biljaka tip Humokompovit u sloju od 60 cm u slegnutom stanju. Faktor slijeganja je promijenjiv ovisno o vrsti ponuđenog supstrata.  SADNJA; ZAVRŠNI SLOJ-riječni oblutak u sloju od 5 cm. Obračun po komadu ispune vaze. Nabava i dobava vaze predviđena je u sklopu interijera.</t>
  </si>
  <si>
    <t>dim 88 x 30 x 75 cm - 9 kom</t>
  </si>
  <si>
    <t>1.3.16.</t>
  </si>
  <si>
    <t>ZAPUNJAVANJE VAZA I SADNJA - Vaze se zapunjavaju GEOTEKSTILOM, DRENAŽNIM SLOJEM, GEOTEKSTILOM, HUMUSNIM SUPSTRATOM TE ZAVRŠNIM SLOJEM. DRENAŽNI SLOJ-vulkanski kamene  postavlja se u sloju od 28 cm; GEOTEKSTIL- postavlja se kao filterski sloj između drenažnog sloja i humusnog supstrata i na bočnim stranama vaze; drugi sloj se postavlja između humusnog supstrata i završnog sloja nakon sadnje; HUMUSNI SUPSTRAT-nabava i doprema supstrata za sadnju biljaka tip Humokompovit u sloju od 40 cm u slegnutom stanju. Faktor slijeganja je promijenjiv ovisno o vrsti ponuđenog supstrata.  SADNJA; ZAVRŠNI SLOJ-riječni oblutak u sloju od 7 cm. Obračun po komadu ispune vaze. Nabava i dobava vaze predviđena je u sklopu interijera.</t>
  </si>
  <si>
    <t>dim 88 x 30 x 75 cm - 19 kom</t>
  </si>
  <si>
    <t>Ukupno rad s biljnim materijalom:</t>
  </si>
  <si>
    <t>1.4.</t>
  </si>
  <si>
    <t>BILJNI MATERIJAL</t>
  </si>
  <si>
    <t>VISOKO GRMLJE</t>
  </si>
  <si>
    <t>1.4.1.</t>
  </si>
  <si>
    <t>Grevilea rosmarinifolia (clt 10)</t>
  </si>
  <si>
    <t>1.4.2.</t>
  </si>
  <si>
    <t>Nerium oleander  (clt 10)</t>
  </si>
  <si>
    <t>1.4.3.</t>
  </si>
  <si>
    <r>
      <rPr>
        <i/>
        <sz val="10"/>
        <rFont val="Calibri"/>
        <family val="2"/>
        <charset val="238"/>
        <scheme val="minor"/>
      </rPr>
      <t>Phormium tenax</t>
    </r>
    <r>
      <rPr>
        <sz val="10"/>
        <rFont val="Calibri"/>
        <family val="2"/>
        <scheme val="minor"/>
      </rPr>
      <t xml:space="preserve"> (clt 10, h 60/80)</t>
    </r>
  </si>
  <si>
    <t>1.4.4.</t>
  </si>
  <si>
    <t>Phyllostachys aurea (clt 9)</t>
  </si>
  <si>
    <t>1.4.5.</t>
  </si>
  <si>
    <t>Westringia fruticosa (clt 10)</t>
  </si>
  <si>
    <t>NISKO GRMLJE</t>
  </si>
  <si>
    <t>1.4.6.</t>
  </si>
  <si>
    <t>Lonicera nitida (clt 3)</t>
  </si>
  <si>
    <t>1.4.7.</t>
  </si>
  <si>
    <t>Mischantus sinensis (clt 3)</t>
  </si>
  <si>
    <t>1.4.8.</t>
  </si>
  <si>
    <t>Panicum virgatum 'Heavy Metal' (clt 3)</t>
  </si>
  <si>
    <t>1.4.9.</t>
  </si>
  <si>
    <t>Panicum virgatum 'Shenandoah' (clt 3)</t>
  </si>
  <si>
    <t>1.4.10.</t>
  </si>
  <si>
    <t>Pennisetum alupecuroides, clt 3</t>
  </si>
  <si>
    <t>1.4.11.</t>
  </si>
  <si>
    <t>Perovskia atriplicifolia (clt 3)</t>
  </si>
  <si>
    <t>1.4.12.</t>
  </si>
  <si>
    <r>
      <t xml:space="preserve">Stipa tenuissima </t>
    </r>
    <r>
      <rPr>
        <sz val="10"/>
        <color theme="1"/>
        <rFont val="Calibri"/>
        <family val="2"/>
        <scheme val="minor"/>
      </rPr>
      <t>(clt 3)</t>
    </r>
  </si>
  <si>
    <t>POKRIVAČI TLA</t>
  </si>
  <si>
    <t>1.4.13.</t>
  </si>
  <si>
    <t>Helychrisum italicum (clt 2)</t>
  </si>
  <si>
    <t>1.4.14.</t>
  </si>
  <si>
    <t>Rosmarinus off. 'Prostratus' (CLT 2)</t>
  </si>
  <si>
    <t>BILJE ZA VAZE</t>
  </si>
  <si>
    <t>1.4.15.</t>
  </si>
  <si>
    <t>Lavandula angustifolia (clt 3)</t>
  </si>
  <si>
    <t>1.4.16.</t>
  </si>
  <si>
    <t>Helichrysum italicum (clt 2)</t>
  </si>
  <si>
    <t>1.4.17.</t>
  </si>
  <si>
    <t>Salvia officinalis (clt 2)</t>
  </si>
  <si>
    <t>1.4.18.</t>
  </si>
  <si>
    <t>1.4.19.</t>
  </si>
  <si>
    <t>Rosmarinus off. (clt 3)</t>
  </si>
  <si>
    <t>Ukupno biljni materijal:</t>
  </si>
  <si>
    <t>1.5.</t>
  </si>
  <si>
    <t>TRAVNJAK</t>
  </si>
  <si>
    <t>1.5.1.</t>
  </si>
  <si>
    <r>
      <rPr>
        <sz val="10"/>
        <rFont val="Calibri"/>
        <family val="2"/>
        <scheme val="minor"/>
      </rPr>
      <t>IZVEDBA TRAVNJAKA</t>
    </r>
    <r>
      <rPr>
        <b/>
        <sz val="10"/>
        <rFont val="Calibri"/>
        <family val="2"/>
        <scheme val="minor"/>
      </rPr>
      <t xml:space="preserve"> - </t>
    </r>
    <r>
      <rPr>
        <sz val="10"/>
        <rFont val="Calibri"/>
        <family val="2"/>
        <scheme val="minor"/>
      </rPr>
      <t>Frezanje, fino planiranje, rasprostiranje i ugradnja gnojiva tipa Landscaper Pro New Grass 20-20-8 2-3 mj u količini 35 g/m², valjanje, sjetva travne smjese tipa Everris Finesse: 40 % Engleski ljulj, 20% Hibridna Poa pratensis, 40% Festuca rubra rubra ,(certifikat o nabavi date smjese i količine). Sjetva se vrši sijačicom  i ručno, u količini od 60 gr/m2, fino pokrivanje  na dubinu od 2-4mm, dodatak tresetno humusnog supstrata tipa Poljo Posavec Biokompovit trava zemlje za travu u sloju od 1 cm,  te valjanje valjkom uz obilno zalijevanje.  Sve s nabavom dopremom i ugradbom materijala. Obračun po m2.</t>
    </r>
  </si>
  <si>
    <t>Napomena: u stavku izvedbe travnjaka uključena je i sanacija travnjaka u širini 3 m od objekta. Nakon građevinskih radova, u dogovoru s nadzornim inženjerom, utvrdit će se stvarna površina potrebna za sanaciju.</t>
  </si>
  <si>
    <t>m²</t>
  </si>
  <si>
    <t>Ukupno travnjak:</t>
  </si>
  <si>
    <t>1.6.</t>
  </si>
  <si>
    <t>VRTNO-TEHNIČKI ELEMENT</t>
  </si>
  <si>
    <t>1.6.1.</t>
  </si>
  <si>
    <t>PROTU KORJENSKA ZAŠTITA - Dobava i ugradnja protukorjenska zaštita tip Plantex Weedmax prem. Plus na izvedenu posteljicu. Obračun po m2 ugrađene protukorjenske zaštite (20% više m² za preklapanje rubova).Obračun prema stvarno utrošenim količinama.</t>
  </si>
  <si>
    <r>
      <t>m</t>
    </r>
    <r>
      <rPr>
        <vertAlign val="superscript"/>
        <sz val="10"/>
        <color rgb="FF000000"/>
        <rFont val="Calibri"/>
        <family val="2"/>
        <charset val="238"/>
        <scheme val="minor"/>
      </rPr>
      <t>2</t>
    </r>
  </si>
  <si>
    <t>1.6.2.</t>
  </si>
  <si>
    <t>PLASTIČNI RUBNJAK-Nabava, doprema i postavljanje plastičnog rubnjaka 'L' profila visina 8 cm između vulkanskog kamena ispod bilja i travnjaka i između kamena i travnjaka. Graničnik se postavlja u iskopani jarak tako da bude izdignut 0,5cm od gotove kote terena i učvršćuje plastičnim klinovima dim 230mm. Graničnik se zatrpava postojećom zemljom iz iskopa. Obračun prema stvarno utrošenim količinama.</t>
  </si>
  <si>
    <t>1.6.3.</t>
  </si>
  <si>
    <t>VULKANSKI KAMEN -nabava, doprema i postavljanje sloja vulkanskog kamena sa planiranjem. Vulkanski kamen se postavlja u gredice ispod biljaka u sloju od 7  cm prema projektu krajobraznog uređenja. Sve s nabavom, dovozom i izvedbom. Obračun po m3.</t>
  </si>
  <si>
    <t>NAPOMENA: prema projektu, vulkanski kamen postavlja se na ukupnu površinu od 57 m².</t>
  </si>
  <si>
    <r>
      <t>m</t>
    </r>
    <r>
      <rPr>
        <vertAlign val="superscript"/>
        <sz val="10"/>
        <rFont val="Calibri"/>
        <family val="2"/>
        <charset val="238"/>
        <scheme val="minor"/>
      </rPr>
      <t>3</t>
    </r>
  </si>
  <si>
    <t>1.6.4.</t>
  </si>
  <si>
    <r>
      <t>Dobava i ugradnja  ispranog riječnog oblutka dim 20-40mm kao tip Soča u sloju od 7 cm na površine ispod bilja prema krajobraznom projektu (80 m</t>
    </r>
    <r>
      <rPr>
        <sz val="10"/>
        <rFont val="Calibri"/>
        <family val="2"/>
        <charset val="238"/>
      </rPr>
      <t>²)</t>
    </r>
    <r>
      <rPr>
        <sz val="10"/>
        <rFont val="Calibri"/>
        <family val="2"/>
        <charset val="238"/>
        <scheme val="minor"/>
      </rPr>
      <t>.</t>
    </r>
  </si>
  <si>
    <t>Ukupno vrtno-tehnički elementi:</t>
  </si>
  <si>
    <t>REKAPITULACIJA HORTIKULTURA:</t>
  </si>
  <si>
    <t>I</t>
  </si>
  <si>
    <t>II</t>
  </si>
  <si>
    <t>III</t>
  </si>
  <si>
    <t>V</t>
  </si>
  <si>
    <t>IV</t>
  </si>
  <si>
    <t>VI</t>
  </si>
  <si>
    <t>VRTNO TEHNIČKI ELEMENTI</t>
  </si>
  <si>
    <t>UKUPNO HORTIKULTURA :</t>
  </si>
  <si>
    <t>NAVOD</t>
  </si>
  <si>
    <t>2.</t>
  </si>
  <si>
    <t>SUSTAV ZA NAVODNJAVANJE</t>
  </si>
  <si>
    <t xml:space="preserve"> Sve radove izvesti od kvalitetnog materijala, prema opisu pojedinih stavaka troškovnika, nacrtima, detaljima i pismenim naređenjima. Za sve radove treba primjenjivati važeće zakone, tehničke propise, građevinske norme i priznata pravila struke. Moguća odstupanja treba prethodno dogovoriti s nadzornim inženjerom i projektantom za svaku pojedinu situaciju. Tolerancija mjera izvedenih radova određena je uzancama struke, a prema odluci nadzornog inženjera i projektanta. </t>
  </si>
  <si>
    <t>Predvđeno upravljanje postojećim LXD programatorom na hotelu Sipar.</t>
  </si>
  <si>
    <t>2.1.</t>
  </si>
  <si>
    <t>STATIČKI I DINAMIČKI RASPRSKIVAČI</t>
  </si>
  <si>
    <t>2.1.1.</t>
  </si>
  <si>
    <t>Statički pop-up rasprskivač priključka 1/2", sektorski i puni krug, dometa 0,9 - 5,5 m, za radni pritisak 1,0 - 2,1 bar - kao tip RAIN BIRD  1804</t>
  </si>
  <si>
    <t>kom.</t>
  </si>
  <si>
    <t>2.1.2.</t>
  </si>
  <si>
    <t>R-VAN dizne  za seriju rasprskivača 1800</t>
  </si>
  <si>
    <t>2.1.3.</t>
  </si>
  <si>
    <t>MPR i HE VAN dizne  za seriju rasprskivača 1800</t>
  </si>
  <si>
    <t>UKUPNO STATIČKI I DINAMIČKI RASPRSKIVAČI</t>
  </si>
  <si>
    <t>2.2.</t>
  </si>
  <si>
    <t>PRIBOR I ARMATURE</t>
  </si>
  <si>
    <t>2.2.1.</t>
  </si>
  <si>
    <t>Tipska ventilska okna iz ojačanog polipropilena za ugradnju elektromagnetskih ventila i sklopa vodomjera  dim. 701x533x307mm, kao tip Rain Bird VB-JMBH</t>
  </si>
  <si>
    <t>2.2.2.</t>
  </si>
  <si>
    <t>Spiralne spojnica 1/2"x16mm, kao tip RAIN BIRD SBE-050</t>
  </si>
  <si>
    <t>2.2.3.</t>
  </si>
  <si>
    <t>Spiralna spojnica 3/4"x16mm, kao tip RAIN BIRD SBE-075</t>
  </si>
  <si>
    <t>2.2.4.</t>
  </si>
  <si>
    <t>Spojna cijev 16mm za fleksibilnu vezu rasprskivača na cjevovod (rola 30m), kao tip RAIN BIRD SPXFLEX30</t>
  </si>
  <si>
    <t>m.</t>
  </si>
  <si>
    <t>2.2.5.</t>
  </si>
  <si>
    <t>Sitni i potrošni materijal</t>
  </si>
  <si>
    <t>UKUPNO PRIBOR</t>
  </si>
  <si>
    <t>2.3.</t>
  </si>
  <si>
    <t>NAVODNJAVANJE KAP-PO-KAP I MIKRONAVODNJAVANJE</t>
  </si>
  <si>
    <t>2.3.1.</t>
  </si>
  <si>
    <t>Redukcijski komad 3/4"xØ16 za spoj cijevi kap po kap na lateralnu liniju, kao tip RAIN BIRD XFF-MA-075</t>
  </si>
  <si>
    <t>2.3.2.</t>
  </si>
  <si>
    <t xml:space="preserve"> Ubodna spojnica za cijev kap-po-kap, ravna spojnica , T spoinica i koljeno  spojnica </t>
  </si>
  <si>
    <t>2.3.3.</t>
  </si>
  <si>
    <t>Cijev kap-po-kap sa samoregulirajućim kapaljkama za pritisak 0,6 do 4 bara, razmak kapaljki 33 cm, 2,3 l/h po kapaljki, smeđa, kao tip RAIN BIRD XFD-23-33-100</t>
  </si>
  <si>
    <t>m'</t>
  </si>
  <si>
    <t>2.3.4.</t>
  </si>
  <si>
    <t>Filter sa regulatorom pritiska kao tip RAIN BIRD 100RBY</t>
  </si>
  <si>
    <t>2.3.5.</t>
  </si>
  <si>
    <t>Ubodni element za vertikalnu stabilizaciju cijevi kap po kap, ugradnja na svakih 2m</t>
  </si>
  <si>
    <t>2.3.6.</t>
  </si>
  <si>
    <t xml:space="preserve">PE cijev 16x1,15mm, dvoslojna, smeđa, kao tip Rain Bird XFD 1600  za spajanje odsječaka cijevi kap po kap na mjestima izvan zona sadnje. </t>
  </si>
  <si>
    <t>2.3.7.</t>
  </si>
  <si>
    <t>Ostali sitni i potrošni materijal za izvedbu spojeva i brtvljenje</t>
  </si>
  <si>
    <t>paušal</t>
  </si>
  <si>
    <t>UKUPNO NAVODNJAVANJE KAP-PO-KAP I MIKRONAVODNJAVANJE</t>
  </si>
  <si>
    <t>2.4.</t>
  </si>
  <si>
    <t>AUTOMATIKA</t>
  </si>
  <si>
    <t>2.4.1.</t>
  </si>
  <si>
    <t>Elektromagnetski ventil R1" s  s regulatorom  protoka i 24V špulom tip Rain Bird 100-PGA. Stavka uključuje dobavu odgovarajućeg navojnog komada (T-komad ili koljeno 1"1/2) i dvije niple za izradu ventilskog sklopa, sa svim potrebnim brtvenim materijalom, te dvije vodotijesne spojnice tip WPSK20 po ventilu za spajanje na kabel automatike.</t>
  </si>
  <si>
    <t>2.4.2.</t>
  </si>
  <si>
    <t>Dobava dekodera Tip Rain Bird FD401, s ugrađenom prenaponskom zaštitom, u vodotijesnoj izvedbi, za komunikaciju između glavne upravljačke jedinice i elektromagnetskih ventila. Dekoder se ugrađuje u okno s elektroventilima i služi za povezivanje do 4 elektroventila.  Stavka uključuje dvije vodotijesne spojnice tip Rain Bird DBR/Y6 i vijčani materijal za spoj na komunikacijski kabel i vijčani materijal za povezivanje s trakom za uzemljenje.</t>
  </si>
  <si>
    <t>2.4.3.</t>
  </si>
  <si>
    <t>Dobava  pocinčane trake za uzemljenje FeZn 25x4mm. Traka se polaže u isti rov s ostalim instalacijama sustava za navodnjavanje, u duljini 10m, uz svaki dekoder.</t>
  </si>
  <si>
    <t>2.4.4.</t>
  </si>
  <si>
    <t>Bakreni dvožilni kabl s izolacijom i plaštem od PVC mase, standard DIN VDE 0276 dio 603, za podzemnu ugradnju, s presjekom vodiča 2 x 2,5mm2.</t>
  </si>
  <si>
    <t>2.4.5.</t>
  </si>
  <si>
    <t>Sitni i potrošni materijal.</t>
  </si>
  <si>
    <t xml:space="preserve">UKUPNO AUTOMATIKA </t>
  </si>
  <si>
    <t>2.5.</t>
  </si>
  <si>
    <t>SPOJNI MATERIJAL - CJEVOVOD</t>
  </si>
  <si>
    <t>2.5.1.</t>
  </si>
  <si>
    <t>Komplet tlačnog spojnog materijala PN10 iz polipropilena, za PE cjevovode dimenzije 25, 32, 40 mm.</t>
  </si>
  <si>
    <t>UKUPNO SPOJNI MATERIJAL - CJEVOVOD</t>
  </si>
  <si>
    <t>2.6.</t>
  </si>
  <si>
    <t>PE CIJEVI</t>
  </si>
  <si>
    <t>2.6.1.</t>
  </si>
  <si>
    <t>Cijev iz polietilena za izvedbu razvoda instalacije za opskrbu rasprskivača                PE cijev Ø 25 mm, 10 bara</t>
  </si>
  <si>
    <t>2.6.2.</t>
  </si>
  <si>
    <t>Cijev iz polietilena za izvedbu razvoda instalacije za opskrbu rasprskivača                PE cijev Ø 32 mm, 10 bara</t>
  </si>
  <si>
    <t>2.6.3.</t>
  </si>
  <si>
    <t>Cijev iz polietilena za izvedbu razvoda instalacije za opskrbu rasprskivača                PE cijev Ø 40 mm, 10 bara</t>
  </si>
  <si>
    <t>2.6.4.</t>
  </si>
  <si>
    <t xml:space="preserve">Rebrasta cijev sa duplom stjenkom Ø50  za zaštitu vodovodnih cijevi </t>
  </si>
  <si>
    <t>2.6.5.</t>
  </si>
  <si>
    <t xml:space="preserve">Rebrasta cijev sa duplom stjenkom Ø160  za zaštitu vodovodnih cijevi </t>
  </si>
  <si>
    <t>2.6.6.</t>
  </si>
  <si>
    <t>Rebrasta cijevi sa duplom stjenkom Ø40mm za izvedbu zaštite električnog kabla.</t>
  </si>
  <si>
    <t>UKUPNO CIJEVI</t>
  </si>
  <si>
    <t>2.7.</t>
  </si>
  <si>
    <t>INSTALATERSKI RADOVI</t>
  </si>
  <si>
    <t>2.7.1.</t>
  </si>
  <si>
    <t>Ugradnja PE cjevovoda Ø 25, 32, 40 i 63 za vanjsku instalaciju navodnjavanja, uključivo dopremu, polaganje u pripremljeni rov i sva potrebna spajanja polipropilenskim spojnim elementima.  Obračun po duljini ugrađene vodovodne instalacije.</t>
  </si>
  <si>
    <t>2.7.2.</t>
  </si>
  <si>
    <t xml:space="preserve">Polaganje cijevi kap po kap po površini, sa izvedbom svih spojeva, stabilizacijom cijevi protiv vertikalnog izdianja na svakih 2-4 m. </t>
  </si>
  <si>
    <t>2.7.3.</t>
  </si>
  <si>
    <t>Ugradnja rasprskivača na postavljenu vodovodnu instalaciju, uključvo bušenje otvora u PE cjevovodu i montažu spojeva na cjevovod, sva potrebna visinska podešavanja, osiguranje spojeva i brtvljenja.</t>
  </si>
  <si>
    <t>2.7.4.</t>
  </si>
  <si>
    <t>Ugradnja sklopova ventilskih okana, uključivo stabilizaciju okna sječenom blok opekom i izradu drenažne podloge</t>
  </si>
  <si>
    <t>2.7.5.</t>
  </si>
  <si>
    <t>Ugradnja filtera sa regulatorom pritiska</t>
  </si>
  <si>
    <t>2.7.6.</t>
  </si>
  <si>
    <t>Ugradnja elektromagnetskog ventila R1" s  s regulatorom  protoka i 24V špulom tip Rain Bird 100-PGA. Stavka uključuje ugradnju odgovarajućeg navojnog komada (T-komad ili koljeno 1"1/2) i dvije niple za izradu ventilskog sklopa, sa svim potrebnim brtvenim materijalom, te dvije vodotijesne spojnice tip WPSK20 po ventilu za spajanje na kabel automatike.</t>
  </si>
  <si>
    <t>2.7.7.</t>
  </si>
  <si>
    <t xml:space="preserve">Ugradnja bakrenog dvožilnog kabla s izolacijom i plaštem od PVC mase, standard DIN VDE 0276 dio 603, za podzemnu ugradnju, s presjekom vodiča 2 x 2,5mm2. Kabl se provlači kroz rebrastu cijev i polaže u rov s cjevovodom. </t>
  </si>
  <si>
    <t>2.7.8.</t>
  </si>
  <si>
    <t>Spajanje dovodnog voda i dovodnog kabla na najbližoj poziciji vodovodnog okna na Hotelu Sipar.</t>
  </si>
  <si>
    <t>2.7.9.</t>
  </si>
  <si>
    <t xml:space="preserve">Ugradnja dekodera Tip Rain Bird FD401 komunikacijski kabel i vijčani materijal za povezivanje s trakom za uzemljenje. </t>
  </si>
  <si>
    <t>kpl.</t>
  </si>
  <si>
    <t>2.7.10.</t>
  </si>
  <si>
    <t>Ispiranje instalacije po sekcijama za vrijeme ugradnje, tlačne probe po sekcijama tlačnih vodova, puštanje u pogon i prilagodba sustava.</t>
  </si>
  <si>
    <t>2.7.11.</t>
  </si>
  <si>
    <t>Naknadna prilagodba rasprskivača sa korekcijom položaja nakon završetka radova na osnivanju travnjaka i ugradnji biljnog materijala.</t>
  </si>
  <si>
    <t>UKUPNO INSTALATERSKI RADOVI</t>
  </si>
  <si>
    <t>2.8.</t>
  </si>
  <si>
    <t>ZEMLJANI I GRAĐEVINSKI RADOVI</t>
  </si>
  <si>
    <t>2.8.1.</t>
  </si>
  <si>
    <t>Strojni iskop rova 20 cm x 50 cm, u tlu III-IV kategorije (zasuti materijal u površinama na kojima se osniva travnjak), uključivo zatrpavanje rova materijalom iz iskopa nakon ugradnje instalacije, te uklanjanje oštrog kamenja i odvoz na deponij unutar gradilišta.</t>
  </si>
  <si>
    <t>2.8.2.</t>
  </si>
  <si>
    <t>Ručni iskop rova za lateralne linije, u profilu 20 cm x30 cm u tlu III-IVkategorije. Stavka uključuje mjestimično razbijanje kamene mase ručnim kompresorom i uklanjanje oštrog kamenja sa odvozom na deponij unutar gradilišta.</t>
  </si>
  <si>
    <t>2.8.3.</t>
  </si>
  <si>
    <t>Kombinirani iskop u tlu III-V kategorije za ugradnju ventilskih okana i rasprskivača.</t>
  </si>
  <si>
    <t>2.8.4.</t>
  </si>
  <si>
    <t xml:space="preserve">Obijanje betonske posteljice uz rubnjake za ugradnju rasprskivača
</t>
  </si>
  <si>
    <t>2.8.5.</t>
  </si>
  <si>
    <r>
      <t xml:space="preserve">Ugradnja proturnih cijevi Ø 50mm, s ugradnjom okomito na trase staza, i opločenja za naknadno provlačenje opskrbnih i lateralnih vodova instalacije navodnjavanja. Otvore cijevi provizorno zaštititi od ulaska nečistoće, a krajeve obilježiti trakom za obilježavanje i zabodenim kolcem. </t>
    </r>
    <r>
      <rPr>
        <u/>
        <sz val="10"/>
        <rFont val="Calibri"/>
        <family val="2"/>
        <charset val="238"/>
        <scheme val="minor"/>
      </rPr>
      <t>Ugradnja se izvodi u fazi građevinskih radova, prije izvođenja završnih slojeva  cesta i opločnika</t>
    </r>
  </si>
  <si>
    <t>m</t>
  </si>
  <si>
    <t>2.8.6.</t>
  </si>
  <si>
    <r>
      <t xml:space="preserve">Ugradnja proturnih cijevi Ø160mm, s ugradnjom okomito na trase staza, i opločenja za naknadno provlačenje opskrbnih i lateralnih vodova instalacije navodnjavanja. Otvore cijevi provizorno zaštititi od ulaska nečistoće, a krajeve obilježiti trakom za obilježavanje i zabodenim kolcem. </t>
    </r>
    <r>
      <rPr>
        <u/>
        <sz val="10"/>
        <rFont val="Calibri"/>
        <family val="2"/>
        <charset val="238"/>
        <scheme val="minor"/>
      </rPr>
      <t>Ugradnja se izvodi u fazi građevinskih radova, prije izvođenja završnih slojeva  cesta i opločnika</t>
    </r>
  </si>
  <si>
    <t>2.8.7.</t>
  </si>
  <si>
    <t>Ugradnja rebrastih cijevi  Ø40mm za izvedbu zaštite električnog kabla.</t>
  </si>
  <si>
    <t>UKUPNO ZEMLJANI I GRAĐEVINSKI RADOVI</t>
  </si>
  <si>
    <t>2.9.</t>
  </si>
  <si>
    <t>RAZNI RADOVI</t>
  </si>
  <si>
    <t>2.9.1.</t>
  </si>
  <si>
    <t>Iskolčenje trase cjevovoda i položajno iskolčenje rasprskivača i ostalih elemenata sustava, uključivo sve naknadne položajne prilagodbe točaka.</t>
  </si>
  <si>
    <t>2.9.2.</t>
  </si>
  <si>
    <t xml:space="preserve">Izrada sheme izvedenog stanja u tri primjerka sa uputama za rukovanje za ključne komponente sustava. </t>
  </si>
  <si>
    <t>2.9.3.</t>
  </si>
  <si>
    <t xml:space="preserve">Start-up sustava za navodnjavanje s puštanjem u pogon i optimizacijom sustava, unosom podataka i referentnih režima navodnjavanja do pune funkcije i primopredaje investitoru. </t>
  </si>
  <si>
    <t>UKUPNO RAZNI RADOVI</t>
  </si>
  <si>
    <t>Ukupno sustav za navodnjavanje:</t>
  </si>
  <si>
    <t>UKUPNO HORTIKULTURNI RADOVI I SUSTAVA ZA NAVODNJAVANJE: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</si>
</sst>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n&quot;"/>
    <numFmt numFmtId="165" formatCode="General\."/>
    <numFmt numFmtId="166" formatCode="#,##0.00_ ;[Red]\-#,##0.00\ "/>
  </numFmts>
  <fonts count="5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color indexed="1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vertAlign val="superscript"/>
      <sz val="10"/>
      <color indexed="8"/>
      <name val="Calibri"/>
      <family val="2"/>
      <charset val="238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  <charset val="238"/>
    </font>
    <font>
      <vertAlign val="superscript"/>
      <sz val="1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i/>
      <sz val="10"/>
      <name val="Calibri"/>
      <family val="2"/>
      <charset val="238"/>
      <scheme val="minor"/>
    </font>
    <font>
      <sz val="10"/>
      <color theme="4" tint="0.59999389629810485"/>
      <name val="Calibri"/>
      <family val="2"/>
      <scheme val="minor"/>
    </font>
    <font>
      <sz val="10"/>
      <color theme="4" tint="0.79998168889431442"/>
      <name val="Calibri"/>
      <family val="2"/>
      <scheme val="minor"/>
    </font>
    <font>
      <vertAlign val="superscript"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3" fillId="0" borderId="0"/>
  </cellStyleXfs>
  <cellXfs count="342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Font="1" applyFill="1" applyBorder="1"/>
    <xf numFmtId="0" fontId="5" fillId="0" borderId="1" xfId="0" applyFont="1" applyFill="1" applyBorder="1" applyAlignment="1">
      <alignment horizontal="center" vertical="top"/>
    </xf>
    <xf numFmtId="2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wrapText="1"/>
    </xf>
    <xf numFmtId="3" fontId="5" fillId="0" borderId="1" xfId="0" applyNumberFormat="1" applyFont="1" applyFill="1" applyBorder="1"/>
    <xf numFmtId="0" fontId="5" fillId="0" borderId="1" xfId="0" applyFont="1" applyFill="1" applyBorder="1"/>
    <xf numFmtId="4" fontId="5" fillId="0" borderId="1" xfId="0" applyNumberFormat="1" applyFont="1" applyFill="1" applyBorder="1"/>
    <xf numFmtId="0" fontId="0" fillId="0" borderId="0" xfId="0" applyFill="1"/>
    <xf numFmtId="0" fontId="6" fillId="0" borderId="1" xfId="0" applyFont="1" applyBorder="1"/>
    <xf numFmtId="0" fontId="0" fillId="0" borderId="1" xfId="0" applyBorder="1"/>
    <xf numFmtId="49" fontId="8" fillId="0" borderId="1" xfId="1" applyNumberFormat="1" applyFont="1" applyBorder="1" applyAlignment="1">
      <alignment vertical="top" wrapText="1" readingOrder="1"/>
    </xf>
    <xf numFmtId="0" fontId="2" fillId="0" borderId="1" xfId="0" applyFont="1" applyBorder="1"/>
    <xf numFmtId="0" fontId="1" fillId="0" borderId="1" xfId="0" applyFont="1" applyBorder="1"/>
    <xf numFmtId="49" fontId="2" fillId="0" borderId="1" xfId="1" applyNumberFormat="1" applyFont="1" applyBorder="1" applyAlignment="1">
      <alignment vertical="top" wrapText="1" readingOrder="1"/>
    </xf>
    <xf numFmtId="0" fontId="6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wrapText="1"/>
    </xf>
    <xf numFmtId="3" fontId="2" fillId="3" borderId="1" xfId="0" applyNumberFormat="1" applyFont="1" applyFill="1" applyBorder="1" applyAlignment="1">
      <alignment horizontal="center"/>
    </xf>
    <xf numFmtId="0" fontId="6" fillId="3" borderId="1" xfId="0" applyFont="1" applyFill="1" applyBorder="1"/>
    <xf numFmtId="4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4" fontId="2" fillId="0" borderId="1" xfId="0" applyNumberFormat="1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 vertical="top"/>
    </xf>
    <xf numFmtId="2" fontId="8" fillId="0" borderId="1" xfId="0" applyNumberFormat="1" applyFont="1" applyBorder="1" applyAlignment="1">
      <alignment vertical="top" wrapText="1"/>
    </xf>
    <xf numFmtId="0" fontId="13" fillId="0" borderId="1" xfId="0" applyFont="1" applyBorder="1"/>
    <xf numFmtId="0" fontId="14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vertical="top" wrapText="1"/>
    </xf>
    <xf numFmtId="0" fontId="16" fillId="0" borderId="1" xfId="0" applyFont="1" applyBorder="1"/>
    <xf numFmtId="2" fontId="14" fillId="0" borderId="1" xfId="0" applyNumberFormat="1" applyFont="1" applyBorder="1" applyAlignment="1">
      <alignment horizontal="right" vertical="top" wrapText="1"/>
    </xf>
    <xf numFmtId="0" fontId="16" fillId="0" borderId="1" xfId="0" applyFont="1" applyBorder="1" applyAlignment="1">
      <alignment horizontal="center"/>
    </xf>
    <xf numFmtId="4" fontId="16" fillId="0" borderId="1" xfId="0" applyNumberFormat="1" applyFont="1" applyBorder="1" applyAlignment="1">
      <alignment horizontal="center"/>
    </xf>
    <xf numFmtId="4" fontId="16" fillId="0" borderId="1" xfId="0" applyNumberFormat="1" applyFont="1" applyBorder="1"/>
    <xf numFmtId="0" fontId="17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 vertical="top"/>
    </xf>
    <xf numFmtId="0" fontId="17" fillId="0" borderId="1" xfId="0" applyFont="1" applyBorder="1" applyAlignment="1">
      <alignment horizontal="center"/>
    </xf>
    <xf numFmtId="4" fontId="17" fillId="0" borderId="1" xfId="0" applyNumberFormat="1" applyFont="1" applyBorder="1" applyAlignment="1">
      <alignment vertical="top"/>
    </xf>
    <xf numFmtId="0" fontId="17" fillId="0" borderId="1" xfId="0" applyFont="1" applyBorder="1"/>
    <xf numFmtId="0" fontId="17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4" fontId="17" fillId="0" borderId="1" xfId="0" applyNumberFormat="1" applyFont="1" applyBorder="1" applyAlignment="1">
      <alignment horizontal="right" readingOrder="1"/>
    </xf>
    <xf numFmtId="4" fontId="17" fillId="0" borderId="1" xfId="0" applyNumberFormat="1" applyFont="1" applyBorder="1"/>
    <xf numFmtId="0" fontId="17" fillId="0" borderId="0" xfId="0" applyFont="1"/>
    <xf numFmtId="0" fontId="20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justify" vertical="top" wrapText="1"/>
    </xf>
    <xf numFmtId="4" fontId="17" fillId="0" borderId="1" xfId="0" applyNumberFormat="1" applyFont="1" applyFill="1" applyBorder="1" applyAlignment="1">
      <alignment horizontal="right" readingOrder="1"/>
    </xf>
    <xf numFmtId="0" fontId="21" fillId="0" borderId="1" xfId="0" applyFont="1" applyBorder="1" applyAlignment="1">
      <alignment vertical="top"/>
    </xf>
    <xf numFmtId="2" fontId="8" fillId="0" borderId="1" xfId="0" applyNumberFormat="1" applyFont="1" applyBorder="1" applyAlignment="1">
      <alignment horizontal="right" vertical="top" wrapText="1"/>
    </xf>
    <xf numFmtId="4" fontId="17" fillId="4" borderId="1" xfId="0" applyNumberFormat="1" applyFont="1" applyFill="1" applyBorder="1" applyAlignment="1">
      <alignment horizontal="right" readingOrder="1"/>
    </xf>
    <xf numFmtId="0" fontId="8" fillId="0" borderId="1" xfId="0" applyFont="1" applyBorder="1" applyAlignment="1">
      <alignment vertical="top" wrapText="1"/>
    </xf>
    <xf numFmtId="4" fontId="17" fillId="0" borderId="1" xfId="0" applyNumberFormat="1" applyFont="1" applyBorder="1" applyAlignment="1">
      <alignment horizontal="center"/>
    </xf>
    <xf numFmtId="0" fontId="16" fillId="0" borderId="0" xfId="0" applyFont="1"/>
    <xf numFmtId="0" fontId="8" fillId="0" borderId="1" xfId="0" applyFont="1" applyBorder="1" applyAlignment="1">
      <alignment horizontal="center"/>
    </xf>
    <xf numFmtId="4" fontId="8" fillId="0" borderId="1" xfId="0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left" vertical="top" wrapText="1"/>
    </xf>
    <xf numFmtId="49" fontId="22" fillId="0" borderId="1" xfId="0" applyNumberFormat="1" applyFont="1" applyBorder="1" applyAlignment="1">
      <alignment horizontal="center" wrapText="1" readingOrder="1"/>
    </xf>
    <xf numFmtId="4" fontId="24" fillId="0" borderId="1" xfId="0" applyNumberFormat="1" applyFont="1" applyBorder="1" applyAlignment="1">
      <alignment horizontal="center" wrapText="1" readingOrder="1"/>
    </xf>
    <xf numFmtId="4" fontId="24" fillId="0" borderId="1" xfId="0" applyNumberFormat="1" applyFont="1" applyBorder="1" applyAlignment="1">
      <alignment horizontal="right" wrapText="1" readingOrder="1"/>
    </xf>
    <xf numFmtId="0" fontId="14" fillId="2" borderId="1" xfId="0" applyFont="1" applyFill="1" applyBorder="1"/>
    <xf numFmtId="0" fontId="25" fillId="2" borderId="1" xfId="0" applyFont="1" applyFill="1" applyBorder="1" applyAlignment="1">
      <alignment horizontal="right"/>
    </xf>
    <xf numFmtId="4" fontId="25" fillId="2" borderId="1" xfId="0" applyNumberFormat="1" applyFont="1" applyFill="1" applyBorder="1"/>
    <xf numFmtId="0" fontId="25" fillId="3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left"/>
    </xf>
    <xf numFmtId="0" fontId="25" fillId="3" borderId="1" xfId="0" applyFont="1" applyFill="1" applyBorder="1" applyAlignment="1">
      <alignment horizontal="center" wrapText="1"/>
    </xf>
    <xf numFmtId="3" fontId="25" fillId="3" borderId="1" xfId="0" applyNumberFormat="1" applyFont="1" applyFill="1" applyBorder="1" applyAlignment="1">
      <alignment horizontal="center"/>
    </xf>
    <xf numFmtId="0" fontId="14" fillId="3" borderId="1" xfId="0" applyFont="1" applyFill="1" applyBorder="1"/>
    <xf numFmtId="4" fontId="25" fillId="3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top"/>
    </xf>
    <xf numFmtId="2" fontId="8" fillId="4" borderId="1" xfId="0" applyNumberFormat="1" applyFont="1" applyFill="1" applyBorder="1" applyAlignment="1">
      <alignment vertical="top" wrapText="1"/>
    </xf>
    <xf numFmtId="0" fontId="26" fillId="4" borderId="1" xfId="0" applyFont="1" applyFill="1" applyBorder="1"/>
    <xf numFmtId="0" fontId="8" fillId="4" borderId="1" xfId="0" applyFont="1" applyFill="1" applyBorder="1" applyAlignment="1">
      <alignment horizontal="center"/>
    </xf>
    <xf numFmtId="3" fontId="8" fillId="4" borderId="1" xfId="0" applyNumberFormat="1" applyFont="1" applyFill="1" applyBorder="1" applyAlignment="1">
      <alignment horizontal="center"/>
    </xf>
    <xf numFmtId="4" fontId="8" fillId="4" borderId="1" xfId="0" applyNumberFormat="1" applyFont="1" applyFill="1" applyBorder="1" applyAlignment="1">
      <alignment horizontal="center"/>
    </xf>
    <xf numFmtId="4" fontId="8" fillId="4" borderId="1" xfId="0" applyNumberFormat="1" applyFont="1" applyFill="1" applyBorder="1" applyAlignment="1">
      <alignment horizontal="right" wrapText="1" readingOrder="1"/>
    </xf>
    <xf numFmtId="0" fontId="26" fillId="0" borderId="1" xfId="0" applyFont="1" applyBorder="1"/>
    <xf numFmtId="49" fontId="22" fillId="4" borderId="1" xfId="0" applyNumberFormat="1" applyFont="1" applyFill="1" applyBorder="1" applyAlignment="1">
      <alignment horizontal="center" wrapText="1" readingOrder="1"/>
    </xf>
    <xf numFmtId="4" fontId="22" fillId="4" borderId="1" xfId="0" applyNumberFormat="1" applyFont="1" applyFill="1" applyBorder="1" applyAlignment="1">
      <alignment horizontal="right" wrapText="1" readingOrder="1"/>
    </xf>
    <xf numFmtId="2" fontId="8" fillId="4" borderId="1" xfId="0" applyNumberFormat="1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 wrapText="1" readingOrder="1"/>
    </xf>
    <xf numFmtId="0" fontId="25" fillId="5" borderId="1" xfId="0" applyFont="1" applyFill="1" applyBorder="1" applyAlignment="1">
      <alignment horizontal="center" vertical="top"/>
    </xf>
    <xf numFmtId="0" fontId="28" fillId="5" borderId="1" xfId="0" applyFont="1" applyFill="1" applyBorder="1"/>
    <xf numFmtId="0" fontId="25" fillId="5" borderId="1" xfId="0" applyFont="1" applyFill="1" applyBorder="1" applyAlignment="1">
      <alignment horizontal="center" wrapText="1"/>
    </xf>
    <xf numFmtId="4" fontId="25" fillId="5" borderId="1" xfId="0" applyNumberFormat="1" applyFont="1" applyFill="1" applyBorder="1"/>
    <xf numFmtId="0" fontId="14" fillId="5" borderId="1" xfId="0" applyFont="1" applyFill="1" applyBorder="1"/>
    <xf numFmtId="2" fontId="25" fillId="0" borderId="1" xfId="0" applyNumberFormat="1" applyFont="1" applyBorder="1" applyAlignment="1">
      <alignment vertical="top" wrapText="1"/>
    </xf>
    <xf numFmtId="0" fontId="14" fillId="0" borderId="1" xfId="0" applyFont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right" wrapText="1" readingOrder="1"/>
    </xf>
    <xf numFmtId="0" fontId="14" fillId="0" borderId="1" xfId="2" applyFont="1" applyBorder="1" applyAlignment="1">
      <alignment horizontal="left" vertical="top" wrapText="1"/>
    </xf>
    <xf numFmtId="0" fontId="14" fillId="0" borderId="1" xfId="3" applyFont="1" applyBorder="1" applyAlignment="1">
      <alignment horizontal="left" vertical="top" wrapText="1"/>
    </xf>
    <xf numFmtId="0" fontId="25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/>
    </xf>
    <xf numFmtId="4" fontId="8" fillId="0" borderId="1" xfId="0" applyNumberFormat="1" applyFont="1" applyFill="1" applyBorder="1" applyAlignment="1">
      <alignment horizontal="right" readingOrder="1"/>
    </xf>
    <xf numFmtId="4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left" vertical="top" wrapText="1"/>
    </xf>
    <xf numFmtId="0" fontId="28" fillId="2" borderId="1" xfId="0" applyFont="1" applyFill="1" applyBorder="1"/>
    <xf numFmtId="4" fontId="28" fillId="2" borderId="1" xfId="0" applyNumberFormat="1" applyFont="1" applyFill="1" applyBorder="1"/>
    <xf numFmtId="0" fontId="25" fillId="2" borderId="1" xfId="0" applyFont="1" applyFill="1" applyBorder="1" applyAlignment="1">
      <alignment horizontal="center" vertical="top"/>
    </xf>
    <xf numFmtId="0" fontId="25" fillId="2" borderId="1" xfId="0" applyFont="1" applyFill="1" applyBorder="1" applyAlignment="1">
      <alignment horizontal="center" wrapText="1"/>
    </xf>
    <xf numFmtId="3" fontId="25" fillId="2" borderId="1" xfId="0" applyNumberFormat="1" applyFont="1" applyFill="1" applyBorder="1"/>
    <xf numFmtId="0" fontId="25" fillId="4" borderId="1" xfId="0" applyFont="1" applyFill="1" applyBorder="1" applyAlignment="1">
      <alignment horizontal="center" vertical="top"/>
    </xf>
    <xf numFmtId="0" fontId="28" fillId="4" borderId="1" xfId="0" applyFont="1" applyFill="1" applyBorder="1"/>
    <xf numFmtId="0" fontId="25" fillId="4" borderId="1" xfId="0" applyFont="1" applyFill="1" applyBorder="1" applyAlignment="1">
      <alignment horizontal="center" wrapText="1"/>
    </xf>
    <xf numFmtId="3" fontId="25" fillId="4" borderId="1" xfId="0" applyNumberFormat="1" applyFont="1" applyFill="1" applyBorder="1"/>
    <xf numFmtId="0" fontId="14" fillId="4" borderId="1" xfId="0" applyFont="1" applyFill="1" applyBorder="1"/>
    <xf numFmtId="4" fontId="25" fillId="4" borderId="1" xfId="0" applyNumberFormat="1" applyFont="1" applyFill="1" applyBorder="1"/>
    <xf numFmtId="4" fontId="25" fillId="0" borderId="1" xfId="4" applyNumberFormat="1" applyFont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  <xf numFmtId="2" fontId="16" fillId="0" borderId="1" xfId="0" applyNumberFormat="1" applyFont="1" applyBorder="1"/>
    <xf numFmtId="0" fontId="15" fillId="0" borderId="1" xfId="0" applyFont="1" applyBorder="1" applyAlignment="1"/>
    <xf numFmtId="0" fontId="8" fillId="0" borderId="1" xfId="0" applyFont="1" applyBorder="1" applyAlignment="1">
      <alignment horizontal="left" vertical="top" wrapText="1"/>
    </xf>
    <xf numFmtId="4" fontId="30" fillId="0" borderId="1" xfId="4" applyNumberFormat="1" applyFont="1" applyBorder="1" applyAlignment="1">
      <alignment horizontal="left" vertical="top" wrapText="1"/>
    </xf>
    <xf numFmtId="4" fontId="31" fillId="0" borderId="1" xfId="0" applyNumberFormat="1" applyFont="1" applyBorder="1"/>
    <xf numFmtId="0" fontId="30" fillId="4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center"/>
    </xf>
    <xf numFmtId="2" fontId="16" fillId="4" borderId="1" xfId="0" applyNumberFormat="1" applyFont="1" applyFill="1" applyBorder="1"/>
    <xf numFmtId="4" fontId="14" fillId="4" borderId="1" xfId="0" applyNumberFormat="1" applyFont="1" applyFill="1" applyBorder="1" applyAlignment="1">
      <alignment horizontal="center"/>
    </xf>
    <xf numFmtId="4" fontId="24" fillId="4" borderId="1" xfId="0" applyNumberFormat="1" applyFont="1" applyFill="1" applyBorder="1" applyAlignment="1">
      <alignment horizontal="right" wrapText="1" readingOrder="1"/>
    </xf>
    <xf numFmtId="0" fontId="15" fillId="0" borderId="1" xfId="0" applyFont="1" applyBorder="1"/>
    <xf numFmtId="2" fontId="32" fillId="0" borderId="1" xfId="0" applyNumberFormat="1" applyFont="1" applyBorder="1"/>
    <xf numFmtId="0" fontId="30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/>
    </xf>
    <xf numFmtId="2" fontId="16" fillId="4" borderId="1" xfId="0" applyNumberFormat="1" applyFont="1" applyFill="1" applyBorder="1" applyAlignment="1">
      <alignment horizontal="right" vertical="center"/>
    </xf>
    <xf numFmtId="4" fontId="24" fillId="4" borderId="1" xfId="0" applyNumberFormat="1" applyFont="1" applyFill="1" applyBorder="1" applyAlignment="1">
      <alignment horizontal="right" vertical="center" wrapText="1" readingOrder="1"/>
    </xf>
    <xf numFmtId="0" fontId="1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2" fontId="31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right" vertical="center" wrapText="1" readingOrder="1"/>
    </xf>
    <xf numFmtId="0" fontId="28" fillId="3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14" fillId="4" borderId="1" xfId="0" applyFont="1" applyFill="1" applyBorder="1" applyAlignment="1">
      <alignment horizontal="center" vertical="top"/>
    </xf>
    <xf numFmtId="49" fontId="25" fillId="4" borderId="1" xfId="0" applyNumberFormat="1" applyFont="1" applyFill="1" applyBorder="1" applyAlignment="1">
      <alignment horizontal="left" vertical="top" wrapText="1"/>
    </xf>
    <xf numFmtId="4" fontId="14" fillId="4" borderId="1" xfId="0" applyNumberFormat="1" applyFont="1" applyFill="1" applyBorder="1" applyAlignment="1">
      <alignment horizontal="right" wrapText="1" readingOrder="1"/>
    </xf>
    <xf numFmtId="49" fontId="14" fillId="4" borderId="1" xfId="0" applyNumberFormat="1" applyFont="1" applyFill="1" applyBorder="1" applyAlignment="1">
      <alignment horizontal="left" vertical="top" wrapText="1"/>
    </xf>
    <xf numFmtId="0" fontId="28" fillId="4" borderId="1" xfId="0" applyFont="1" applyFill="1" applyBorder="1" applyAlignment="1">
      <alignment horizontal="center"/>
    </xf>
    <xf numFmtId="0" fontId="25" fillId="4" borderId="1" xfId="0" applyFont="1" applyFill="1" applyBorder="1" applyAlignment="1">
      <alignment wrapText="1"/>
    </xf>
    <xf numFmtId="0" fontId="16" fillId="4" borderId="1" xfId="0" applyFont="1" applyFill="1" applyBorder="1"/>
    <xf numFmtId="0" fontId="22" fillId="4" borderId="1" xfId="0" applyFont="1" applyFill="1" applyBorder="1" applyAlignment="1">
      <alignment horizontal="left" vertical="top" wrapText="1" readingOrder="1"/>
    </xf>
    <xf numFmtId="4" fontId="22" fillId="4" borderId="1" xfId="0" applyNumberFormat="1" applyFont="1" applyFill="1" applyBorder="1" applyAlignment="1">
      <alignment horizontal="center" wrapText="1" readingOrder="1"/>
    </xf>
    <xf numFmtId="0" fontId="8" fillId="0" borderId="1" xfId="0" applyFont="1" applyFill="1" applyBorder="1" applyAlignment="1">
      <alignment horizontal="center" vertical="top"/>
    </xf>
    <xf numFmtId="2" fontId="8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center" wrapText="1" readingOrder="1"/>
    </xf>
    <xf numFmtId="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top" wrapText="1" readingOrder="1"/>
    </xf>
    <xf numFmtId="0" fontId="8" fillId="0" borderId="1" xfId="0" applyFont="1" applyFill="1" applyBorder="1" applyAlignment="1">
      <alignment horizontal="center" vertical="center"/>
    </xf>
    <xf numFmtId="0" fontId="17" fillId="4" borderId="1" xfId="0" applyFont="1" applyFill="1" applyBorder="1"/>
    <xf numFmtId="4" fontId="8" fillId="0" borderId="1" xfId="0" applyNumberFormat="1" applyFont="1" applyFill="1" applyBorder="1" applyAlignment="1">
      <alignment horizontal="center" vertical="center" wrapText="1" readingOrder="1"/>
    </xf>
    <xf numFmtId="4" fontId="8" fillId="0" borderId="1" xfId="0" applyNumberFormat="1" applyFont="1" applyFill="1" applyBorder="1" applyAlignment="1">
      <alignment horizontal="right" vertical="center" wrapText="1" readingOrder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4" fontId="34" fillId="0" borderId="1" xfId="0" applyNumberFormat="1" applyFont="1" applyBorder="1" applyAlignment="1">
      <alignment wrapText="1" readingOrder="1"/>
    </xf>
    <xf numFmtId="0" fontId="35" fillId="0" borderId="1" xfId="0" applyFont="1" applyBorder="1" applyAlignment="1">
      <alignment horizontal="center" vertical="top"/>
    </xf>
    <xf numFmtId="0" fontId="36" fillId="0" borderId="1" xfId="0" applyFont="1" applyBorder="1"/>
    <xf numFmtId="0" fontId="35" fillId="0" borderId="1" xfId="0" applyFont="1" applyBorder="1" applyAlignment="1">
      <alignment horizontal="center"/>
    </xf>
    <xf numFmtId="3" fontId="35" fillId="0" borderId="1" xfId="0" applyNumberFormat="1" applyFont="1" applyBorder="1"/>
    <xf numFmtId="0" fontId="35" fillId="0" borderId="1" xfId="0" applyFont="1" applyBorder="1"/>
    <xf numFmtId="4" fontId="37" fillId="0" borderId="1" xfId="0" applyNumberFormat="1" applyFont="1" applyBorder="1" applyAlignment="1">
      <alignment wrapText="1" readingOrder="1"/>
    </xf>
    <xf numFmtId="0" fontId="38" fillId="0" borderId="1" xfId="0" applyFont="1" applyBorder="1" applyAlignment="1">
      <alignment horizontal="center" vertical="top"/>
    </xf>
    <xf numFmtId="0" fontId="38" fillId="0" borderId="1" xfId="0" applyFont="1" applyBorder="1"/>
    <xf numFmtId="4" fontId="39" fillId="0" borderId="1" xfId="0" applyNumberFormat="1" applyFont="1" applyBorder="1" applyAlignment="1">
      <alignment horizontal="right" wrapText="1"/>
    </xf>
    <xf numFmtId="0" fontId="17" fillId="5" borderId="1" xfId="0" applyFont="1" applyFill="1" applyBorder="1" applyAlignment="1">
      <alignment vertical="top"/>
    </xf>
    <xf numFmtId="0" fontId="41" fillId="5" borderId="1" xfId="0" applyFont="1" applyFill="1" applyBorder="1" applyAlignment="1">
      <alignment wrapText="1"/>
    </xf>
    <xf numFmtId="0" fontId="20" fillId="5" borderId="1" xfId="0" applyFont="1" applyFill="1" applyBorder="1"/>
    <xf numFmtId="4" fontId="20" fillId="5" borderId="1" xfId="0" applyNumberFormat="1" applyFont="1" applyFill="1" applyBorder="1"/>
    <xf numFmtId="164" fontId="20" fillId="5" borderId="1" xfId="0" applyNumberFormat="1" applyFont="1" applyFill="1" applyBorder="1"/>
    <xf numFmtId="0" fontId="17" fillId="0" borderId="1" xfId="0" applyFont="1" applyFill="1" applyBorder="1" applyAlignment="1">
      <alignment vertical="top"/>
    </xf>
    <xf numFmtId="0" fontId="17" fillId="0" borderId="1" xfId="0" applyFont="1" applyFill="1" applyBorder="1" applyAlignment="1">
      <alignment wrapText="1"/>
    </xf>
    <xf numFmtId="0" fontId="20" fillId="0" borderId="1" xfId="0" applyFont="1" applyFill="1" applyBorder="1"/>
    <xf numFmtId="4" fontId="20" fillId="0" borderId="1" xfId="0" applyNumberFormat="1" applyFont="1" applyFill="1" applyBorder="1"/>
    <xf numFmtId="164" fontId="20" fillId="0" borderId="1" xfId="0" applyNumberFormat="1" applyFont="1" applyFill="1" applyBorder="1"/>
    <xf numFmtId="0" fontId="41" fillId="0" borderId="1" xfId="0" applyFont="1" applyFill="1" applyBorder="1" applyAlignment="1">
      <alignment wrapText="1"/>
    </xf>
    <xf numFmtId="0" fontId="42" fillId="0" borderId="1" xfId="0" applyFont="1" applyFill="1" applyBorder="1"/>
    <xf numFmtId="4" fontId="42" fillId="0" borderId="1" xfId="0" applyNumberFormat="1" applyFont="1" applyFill="1" applyBorder="1"/>
    <xf numFmtId="164" fontId="42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165" fontId="8" fillId="0" borderId="1" xfId="0" applyNumberFormat="1" applyFont="1" applyBorder="1" applyAlignment="1" applyProtection="1">
      <alignment horizontal="left" vertical="top"/>
    </xf>
    <xf numFmtId="0" fontId="4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vertical="top"/>
    </xf>
    <xf numFmtId="3" fontId="4" fillId="0" borderId="1" xfId="0" applyNumberFormat="1" applyFont="1" applyBorder="1" applyAlignment="1" applyProtection="1">
      <alignment horizontal="right" vertical="top"/>
    </xf>
    <xf numFmtId="4" fontId="4" fillId="0" borderId="1" xfId="0" applyNumberFormat="1" applyFont="1" applyBorder="1" applyAlignment="1" applyProtection="1">
      <protection locked="0"/>
    </xf>
    <xf numFmtId="4" fontId="4" fillId="0" borderId="1" xfId="0" applyNumberFormat="1" applyFont="1" applyBorder="1" applyAlignment="1" applyProtection="1">
      <alignment horizontal="right"/>
    </xf>
    <xf numFmtId="0" fontId="8" fillId="0" borderId="1" xfId="0" applyFont="1" applyFill="1" applyBorder="1" applyAlignment="1" applyProtection="1">
      <alignment horizontal="left" vertical="top" wrapText="1"/>
    </xf>
    <xf numFmtId="0" fontId="8" fillId="0" borderId="1" xfId="0" applyFont="1" applyFill="1" applyBorder="1" applyAlignment="1" applyProtection="1">
      <alignment horizontal="center" vertical="top"/>
    </xf>
    <xf numFmtId="3" fontId="8" fillId="0" borderId="1" xfId="0" applyNumberFormat="1" applyFont="1" applyFill="1" applyBorder="1" applyAlignment="1" applyProtection="1">
      <alignment horizontal="center" vertical="top"/>
    </xf>
    <xf numFmtId="4" fontId="8" fillId="0" borderId="1" xfId="0" applyNumberFormat="1" applyFont="1" applyFill="1" applyBorder="1" applyAlignment="1" applyProtection="1">
      <protection locked="0"/>
    </xf>
    <xf numFmtId="4" fontId="8" fillId="0" borderId="1" xfId="0" applyNumberFormat="1" applyFont="1" applyBorder="1" applyAlignment="1" applyProtection="1">
      <alignment horizontal="right"/>
    </xf>
    <xf numFmtId="0" fontId="8" fillId="0" borderId="1" xfId="0" applyFont="1" applyFill="1" applyBorder="1" applyAlignment="1" applyProtection="1">
      <alignment horizontal="right" vertical="top" wrapText="1"/>
    </xf>
    <xf numFmtId="4" fontId="8" fillId="0" borderId="1" xfId="0" applyNumberFormat="1" applyFont="1" applyFill="1" applyBorder="1" applyAlignment="1" applyProtection="1">
      <alignment horizontal="center" vertical="top"/>
    </xf>
    <xf numFmtId="4" fontId="8" fillId="0" borderId="1" xfId="0" applyNumberFormat="1" applyFont="1" applyFill="1" applyBorder="1" applyAlignment="1" applyProtection="1">
      <alignment horizontal="right"/>
      <protection locked="0"/>
    </xf>
    <xf numFmtId="0" fontId="8" fillId="0" borderId="1" xfId="5" applyFont="1" applyFill="1" applyBorder="1" applyAlignment="1" applyProtection="1">
      <alignment horizontal="left" vertical="top" wrapText="1"/>
      <protection locked="0"/>
    </xf>
    <xf numFmtId="3" fontId="4" fillId="0" borderId="1" xfId="0" applyNumberFormat="1" applyFont="1" applyFill="1" applyBorder="1" applyAlignment="1">
      <alignment horizontal="center" vertical="top"/>
    </xf>
    <xf numFmtId="4" fontId="8" fillId="0" borderId="1" xfId="0" applyNumberFormat="1" applyFont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center" vertical="top"/>
    </xf>
    <xf numFmtId="0" fontId="4" fillId="5" borderId="1" xfId="0" applyFont="1" applyFill="1" applyBorder="1" applyAlignment="1" applyProtection="1">
      <alignment horizontal="left" vertical="top" wrapText="1"/>
    </xf>
    <xf numFmtId="0" fontId="8" fillId="5" borderId="1" xfId="0" applyFont="1" applyFill="1" applyBorder="1" applyAlignment="1" applyProtection="1">
      <alignment horizontal="center" vertical="top"/>
    </xf>
    <xf numFmtId="3" fontId="8" fillId="5" borderId="1" xfId="0" applyNumberFormat="1" applyFont="1" applyFill="1" applyBorder="1" applyAlignment="1" applyProtection="1">
      <alignment horizontal="center" vertical="top"/>
    </xf>
    <xf numFmtId="4" fontId="8" fillId="5" borderId="1" xfId="0" applyNumberFormat="1" applyFont="1" applyFill="1" applyBorder="1" applyAlignment="1" applyProtection="1">
      <protection locked="0"/>
    </xf>
    <xf numFmtId="4" fontId="4" fillId="5" borderId="1" xfId="0" applyNumberFormat="1" applyFont="1" applyFill="1" applyBorder="1" applyAlignment="1" applyProtection="1">
      <alignment horizontal="right"/>
    </xf>
    <xf numFmtId="0" fontId="17" fillId="0" borderId="1" xfId="0" applyFont="1" applyFill="1" applyBorder="1"/>
    <xf numFmtId="3" fontId="8" fillId="0" borderId="1" xfId="0" applyNumberFormat="1" applyFont="1" applyBorder="1" applyAlignment="1" applyProtection="1">
      <alignment horizontal="right" vertical="top"/>
    </xf>
    <xf numFmtId="4" fontId="8" fillId="0" borderId="1" xfId="0" applyNumberFormat="1" applyFont="1" applyBorder="1" applyAlignment="1" applyProtection="1">
      <protection locked="0"/>
    </xf>
    <xf numFmtId="0" fontId="8" fillId="0" borderId="1" xfId="0" applyNumberFormat="1" applyFont="1" applyBorder="1" applyAlignment="1" applyProtection="1">
      <alignment vertical="top"/>
    </xf>
    <xf numFmtId="0" fontId="4" fillId="0" borderId="1" xfId="0" applyFont="1" applyFill="1" applyBorder="1" applyAlignment="1" applyProtection="1">
      <alignment horizontal="left" vertical="top" wrapText="1"/>
    </xf>
    <xf numFmtId="0" fontId="8" fillId="5" borderId="1" xfId="0" applyNumberFormat="1" applyFont="1" applyFill="1" applyBorder="1" applyAlignment="1" applyProtection="1">
      <alignment vertical="top"/>
    </xf>
    <xf numFmtId="0" fontId="4" fillId="5" borderId="1" xfId="0" applyFont="1" applyFill="1" applyBorder="1" applyAlignment="1" applyProtection="1">
      <alignment horizontal="center" vertical="top"/>
    </xf>
    <xf numFmtId="3" fontId="4" fillId="5" borderId="1" xfId="0" applyNumberFormat="1" applyFont="1" applyFill="1" applyBorder="1" applyAlignment="1" applyProtection="1">
      <alignment horizontal="center" vertical="top"/>
    </xf>
    <xf numFmtId="4" fontId="4" fillId="5" borderId="1" xfId="0" applyNumberFormat="1" applyFont="1" applyFill="1" applyBorder="1" applyAlignment="1" applyProtection="1">
      <alignment horizontal="right"/>
      <protection locked="0"/>
    </xf>
    <xf numFmtId="4" fontId="4" fillId="5" borderId="1" xfId="0" applyNumberFormat="1" applyFont="1" applyFill="1" applyBorder="1" applyAlignment="1" applyProtection="1"/>
    <xf numFmtId="0" fontId="17" fillId="0" borderId="1" xfId="0" applyFont="1" applyFill="1" applyBorder="1" applyAlignment="1">
      <alignment horizontal="center"/>
    </xf>
    <xf numFmtId="165" fontId="8" fillId="5" borderId="1" xfId="0" applyNumberFormat="1" applyFont="1" applyFill="1" applyBorder="1" applyAlignment="1" applyProtection="1">
      <alignment horizontal="left" vertical="top"/>
    </xf>
    <xf numFmtId="0" fontId="4" fillId="5" borderId="1" xfId="0" applyFont="1" applyFill="1" applyBorder="1" applyAlignment="1" applyProtection="1">
      <alignment vertical="top"/>
    </xf>
    <xf numFmtId="4" fontId="8" fillId="5" borderId="1" xfId="0" applyNumberFormat="1" applyFont="1" applyFill="1" applyBorder="1" applyAlignment="1" applyProtection="1">
      <alignment horizontal="right"/>
    </xf>
    <xf numFmtId="4" fontId="8" fillId="0" borderId="1" xfId="0" applyNumberFormat="1" applyFont="1" applyFill="1" applyBorder="1" applyAlignment="1" applyProtection="1">
      <alignment horizontal="right"/>
    </xf>
    <xf numFmtId="0" fontId="8" fillId="0" borderId="1" xfId="2" applyFont="1" applyFill="1" applyBorder="1" applyAlignment="1" applyProtection="1">
      <alignment horizontal="center" vertical="top"/>
    </xf>
    <xf numFmtId="4" fontId="8" fillId="0" borderId="1" xfId="2" applyNumberFormat="1" applyFont="1" applyFill="1" applyBorder="1" applyAlignment="1" applyProtection="1">
      <alignment horizontal="center" vertical="top"/>
    </xf>
    <xf numFmtId="4" fontId="8" fillId="0" borderId="1" xfId="6" applyNumberFormat="1" applyFont="1" applyFill="1" applyBorder="1" applyAlignment="1" applyProtection="1">
      <alignment horizontal="right"/>
      <protection locked="0"/>
    </xf>
    <xf numFmtId="166" fontId="8" fillId="0" borderId="1" xfId="1" applyNumberFormat="1" applyFont="1" applyFill="1" applyBorder="1" applyAlignment="1" applyProtection="1">
      <alignment horizontal="right" wrapText="1"/>
    </xf>
    <xf numFmtId="0" fontId="8" fillId="0" borderId="1" xfId="5" applyNumberFormat="1" applyFont="1" applyFill="1" applyBorder="1" applyAlignment="1" applyProtection="1">
      <alignment horizontal="left" vertical="top" wrapText="1"/>
    </xf>
    <xf numFmtId="0" fontId="8" fillId="0" borderId="1" xfId="5" applyFont="1" applyFill="1" applyBorder="1" applyAlignment="1" applyProtection="1">
      <alignment horizontal="center" wrapText="1"/>
    </xf>
    <xf numFmtId="3" fontId="8" fillId="0" borderId="1" xfId="5" applyNumberFormat="1" applyFont="1" applyFill="1" applyBorder="1" applyAlignment="1" applyProtection="1">
      <alignment horizontal="center" vertical="top" wrapText="1"/>
    </xf>
    <xf numFmtId="4" fontId="8" fillId="0" borderId="1" xfId="0" applyNumberFormat="1" applyFont="1" applyFill="1" applyBorder="1" applyAlignment="1" applyProtection="1"/>
    <xf numFmtId="4" fontId="8" fillId="0" borderId="1" xfId="5" applyNumberFormat="1" applyFont="1" applyFill="1" applyBorder="1" applyAlignment="1" applyProtection="1">
      <alignment horizontal="right" vertical="top" wrapText="1"/>
    </xf>
    <xf numFmtId="3" fontId="8" fillId="0" borderId="1" xfId="5" applyNumberFormat="1" applyFont="1" applyFill="1" applyBorder="1" applyAlignment="1" applyProtection="1">
      <alignment horizontal="center" wrapText="1"/>
    </xf>
    <xf numFmtId="0" fontId="1" fillId="0" borderId="1" xfId="0" applyFont="1" applyFill="1" applyBorder="1"/>
    <xf numFmtId="0" fontId="44" fillId="5" borderId="1" xfId="0" applyFont="1" applyFill="1" applyBorder="1" applyAlignment="1" applyProtection="1">
      <alignment horizontal="center" vertical="top"/>
    </xf>
    <xf numFmtId="3" fontId="44" fillId="5" borderId="1" xfId="0" applyNumberFormat="1" applyFont="1" applyFill="1" applyBorder="1" applyAlignment="1" applyProtection="1">
      <alignment horizontal="center" vertical="top"/>
    </xf>
    <xf numFmtId="4" fontId="44" fillId="5" borderId="1" xfId="0" applyNumberFormat="1" applyFont="1" applyFill="1" applyBorder="1" applyAlignment="1" applyProtection="1">
      <alignment horizontal="right"/>
      <protection locked="0"/>
    </xf>
    <xf numFmtId="4" fontId="44" fillId="5" borderId="1" xfId="0" applyNumberFormat="1" applyFont="1" applyFill="1" applyBorder="1" applyAlignment="1" applyProtection="1"/>
    <xf numFmtId="0" fontId="45" fillId="0" borderId="1" xfId="0" applyFont="1" applyFill="1" applyBorder="1"/>
    <xf numFmtId="0" fontId="4" fillId="5" borderId="1" xfId="0" applyFont="1" applyFill="1" applyBorder="1" applyAlignment="1" applyProtection="1">
      <alignment horizontal="left" vertical="top"/>
    </xf>
    <xf numFmtId="0" fontId="46" fillId="5" borderId="1" xfId="0" applyFont="1" applyFill="1" applyBorder="1" applyAlignment="1" applyProtection="1">
      <alignment horizontal="center" vertical="top"/>
    </xf>
    <xf numFmtId="3" fontId="46" fillId="5" borderId="1" xfId="0" applyNumberFormat="1" applyFont="1" applyFill="1" applyBorder="1" applyAlignment="1" applyProtection="1">
      <alignment horizontal="center" vertical="top"/>
    </xf>
    <xf numFmtId="4" fontId="46" fillId="5" borderId="1" xfId="0" applyNumberFormat="1" applyFont="1" applyFill="1" applyBorder="1" applyAlignment="1" applyProtection="1">
      <alignment horizontal="right"/>
      <protection locked="0"/>
    </xf>
    <xf numFmtId="4" fontId="46" fillId="5" borderId="1" xfId="0" applyNumberFormat="1" applyFont="1" applyFill="1" applyBorder="1" applyAlignment="1" applyProtection="1"/>
    <xf numFmtId="0" fontId="46" fillId="0" borderId="1" xfId="0" applyFont="1" applyFill="1" applyBorder="1" applyAlignment="1" applyProtection="1">
      <alignment horizontal="center" vertical="top"/>
    </xf>
    <xf numFmtId="3" fontId="46" fillId="0" borderId="1" xfId="0" applyNumberFormat="1" applyFont="1" applyFill="1" applyBorder="1" applyAlignment="1" applyProtection="1">
      <alignment horizontal="center" vertical="top"/>
    </xf>
    <xf numFmtId="4" fontId="46" fillId="0" borderId="1" xfId="0" applyNumberFormat="1" applyFont="1" applyFill="1" applyBorder="1" applyAlignment="1" applyProtection="1">
      <alignment horizontal="right"/>
      <protection locked="0"/>
    </xf>
    <xf numFmtId="4" fontId="46" fillId="0" borderId="1" xfId="0" applyNumberFormat="1" applyFont="1" applyFill="1" applyBorder="1" applyAlignment="1" applyProtection="1"/>
    <xf numFmtId="4" fontId="46" fillId="0" borderId="1" xfId="0" applyNumberFormat="1" applyFont="1" applyFill="1" applyBorder="1" applyAlignment="1" applyProtection="1">
      <alignment horizontal="right" vertical="top"/>
    </xf>
    <xf numFmtId="4" fontId="46" fillId="0" borderId="1" xfId="0" applyNumberFormat="1" applyFont="1" applyFill="1" applyBorder="1" applyAlignment="1" applyProtection="1">
      <protection locked="0"/>
    </xf>
    <xf numFmtId="4" fontId="46" fillId="0" borderId="1" xfId="0" applyNumberFormat="1" applyFont="1" applyBorder="1" applyAlignment="1" applyProtection="1">
      <alignment horizontal="right"/>
    </xf>
    <xf numFmtId="4" fontId="8" fillId="0" borderId="1" xfId="0" applyNumberFormat="1" applyFont="1" applyFill="1" applyBorder="1" applyAlignment="1" applyProtection="1">
      <alignment horizontal="right" vertical="top"/>
    </xf>
    <xf numFmtId="3" fontId="8" fillId="0" borderId="1" xfId="5" applyNumberFormat="1" applyFont="1" applyFill="1" applyBorder="1" applyAlignment="1" applyProtection="1">
      <alignment horizontal="right" wrapText="1"/>
    </xf>
    <xf numFmtId="4" fontId="8" fillId="0" borderId="1" xfId="0" applyNumberFormat="1" applyFont="1" applyBorder="1" applyAlignment="1" applyProtection="1"/>
    <xf numFmtId="4" fontId="8" fillId="0" borderId="1" xfId="0" applyNumberFormat="1" applyFont="1" applyBorder="1" applyAlignment="1">
      <alignment horizontal="right"/>
    </xf>
    <xf numFmtId="4" fontId="8" fillId="0" borderId="1" xfId="5" applyNumberFormat="1" applyFont="1" applyFill="1" applyBorder="1" applyAlignment="1" applyProtection="1">
      <alignment horizontal="right" wrapText="1"/>
    </xf>
    <xf numFmtId="0" fontId="8" fillId="0" borderId="1" xfId="0" applyFont="1" applyFill="1" applyBorder="1" applyAlignment="1" applyProtection="1">
      <alignment horizontal="justify" vertical="top"/>
    </xf>
    <xf numFmtId="0" fontId="47" fillId="0" borderId="1" xfId="0" applyFont="1" applyFill="1" applyBorder="1" applyAlignment="1">
      <alignment vertical="top" wrapText="1"/>
    </xf>
    <xf numFmtId="0" fontId="44" fillId="5" borderId="1" xfId="0" applyFont="1" applyFill="1" applyBorder="1" applyAlignment="1" applyProtection="1">
      <alignment vertical="top"/>
    </xf>
    <xf numFmtId="4" fontId="44" fillId="5" borderId="1" xfId="0" applyNumberFormat="1" applyFont="1" applyFill="1" applyBorder="1" applyAlignment="1" applyProtection="1">
      <protection locked="0"/>
    </xf>
    <xf numFmtId="4" fontId="44" fillId="5" borderId="1" xfId="0" applyNumberFormat="1" applyFont="1" applyFill="1" applyBorder="1" applyAlignment="1" applyProtection="1">
      <alignment horizontal="right"/>
    </xf>
    <xf numFmtId="0" fontId="4" fillId="0" borderId="1" xfId="7" applyFont="1" applyBorder="1" applyAlignment="1">
      <alignment horizontal="justify" vertical="top"/>
    </xf>
    <xf numFmtId="0" fontId="46" fillId="0" borderId="1" xfId="7" applyFont="1" applyBorder="1" applyAlignment="1">
      <alignment horizontal="center"/>
    </xf>
    <xf numFmtId="0" fontId="46" fillId="0" borderId="1" xfId="7" applyFont="1" applyBorder="1" applyAlignment="1">
      <alignment horizontal="right"/>
    </xf>
    <xf numFmtId="4" fontId="46" fillId="0" borderId="1" xfId="7" applyNumberFormat="1" applyFont="1" applyBorder="1"/>
    <xf numFmtId="4" fontId="46" fillId="0" borderId="1" xfId="7" applyNumberFormat="1" applyFont="1" applyBorder="1" applyAlignment="1">
      <alignment horizontal="right"/>
    </xf>
    <xf numFmtId="0" fontId="4" fillId="5" borderId="1" xfId="7" applyFont="1" applyFill="1" applyBorder="1" applyAlignment="1">
      <alignment horizontal="justify" vertical="top"/>
    </xf>
    <xf numFmtId="0" fontId="46" fillId="5" borderId="1" xfId="7" applyFont="1" applyFill="1" applyBorder="1" applyAlignment="1">
      <alignment horizontal="center"/>
    </xf>
    <xf numFmtId="0" fontId="46" fillId="5" borderId="1" xfId="7" applyFont="1" applyFill="1" applyBorder="1" applyAlignment="1">
      <alignment horizontal="right"/>
    </xf>
    <xf numFmtId="4" fontId="46" fillId="5" borderId="1" xfId="7" applyNumberFormat="1" applyFont="1" applyFill="1" applyBorder="1"/>
    <xf numFmtId="4" fontId="46" fillId="5" borderId="1" xfId="7" applyNumberFormat="1" applyFont="1" applyFill="1" applyBorder="1" applyAlignment="1">
      <alignment horizontal="right"/>
    </xf>
    <xf numFmtId="0" fontId="8" fillId="0" borderId="1" xfId="7" applyFont="1" applyBorder="1" applyAlignment="1">
      <alignment horizontal="justify" vertical="top"/>
    </xf>
    <xf numFmtId="0" fontId="8" fillId="0" borderId="1" xfId="7" applyFont="1" applyBorder="1" applyAlignment="1">
      <alignment horizontal="center"/>
    </xf>
    <xf numFmtId="2" fontId="8" fillId="0" borderId="1" xfId="7" applyNumberFormat="1" applyFont="1" applyBorder="1" applyAlignment="1">
      <alignment horizontal="right"/>
    </xf>
    <xf numFmtId="4" fontId="8" fillId="0" borderId="1" xfId="7" applyNumberFormat="1" applyFont="1" applyBorder="1"/>
    <xf numFmtId="4" fontId="8" fillId="0" borderId="1" xfId="7" applyNumberFormat="1" applyFont="1" applyBorder="1" applyAlignment="1">
      <alignment horizontal="right"/>
    </xf>
    <xf numFmtId="0" fontId="4" fillId="0" borderId="1" xfId="7" applyFont="1" applyBorder="1" applyAlignment="1">
      <alignment horizontal="center"/>
    </xf>
    <xf numFmtId="0" fontId="4" fillId="5" borderId="1" xfId="7" applyFont="1" applyFill="1" applyBorder="1" applyAlignment="1">
      <alignment horizontal="left" vertical="top"/>
    </xf>
    <xf numFmtId="0" fontId="4" fillId="5" borderId="1" xfId="7" applyFont="1" applyFill="1" applyBorder="1" applyAlignment="1">
      <alignment horizontal="center"/>
    </xf>
    <xf numFmtId="2" fontId="8" fillId="5" borderId="1" xfId="7" applyNumberFormat="1" applyFont="1" applyFill="1" applyBorder="1" applyAlignment="1">
      <alignment horizontal="right"/>
    </xf>
    <xf numFmtId="4" fontId="8" fillId="5" borderId="1" xfId="7" applyNumberFormat="1" applyFont="1" applyFill="1" applyBorder="1"/>
    <xf numFmtId="4" fontId="4" fillId="5" borderId="1" xfId="7" applyNumberFormat="1" applyFont="1" applyFill="1" applyBorder="1" applyAlignment="1">
      <alignment horizontal="right"/>
    </xf>
    <xf numFmtId="0" fontId="4" fillId="0" borderId="1" xfId="7" applyFont="1" applyBorder="1" applyAlignment="1">
      <alignment horizontal="left" vertical="top"/>
    </xf>
    <xf numFmtId="0" fontId="8" fillId="5" borderId="1" xfId="7" applyFont="1" applyFill="1" applyBorder="1" applyAlignment="1">
      <alignment horizontal="center"/>
    </xf>
    <xf numFmtId="4" fontId="8" fillId="5" borderId="1" xfId="7" applyNumberFormat="1" applyFont="1" applyFill="1" applyBorder="1" applyAlignment="1">
      <alignment horizontal="right"/>
    </xf>
    <xf numFmtId="0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1" xfId="7" applyFont="1" applyBorder="1" applyAlignment="1">
      <alignment horizontal="right"/>
    </xf>
    <xf numFmtId="0" fontId="4" fillId="5" borderId="1" xfId="7" applyFont="1" applyFill="1" applyBorder="1" applyAlignment="1">
      <alignment horizontal="justify"/>
    </xf>
    <xf numFmtId="0" fontId="8" fillId="5" borderId="1" xfId="7" applyFont="1" applyFill="1" applyBorder="1" applyAlignment="1">
      <alignment horizontal="right"/>
    </xf>
    <xf numFmtId="1" fontId="8" fillId="5" borderId="1" xfId="7" applyNumberFormat="1" applyFont="1" applyFill="1" applyBorder="1" applyAlignment="1">
      <alignment horizontal="right"/>
    </xf>
    <xf numFmtId="0" fontId="8" fillId="0" borderId="1" xfId="7" applyFont="1" applyBorder="1" applyAlignment="1">
      <alignment horizontal="right" vertical="top"/>
    </xf>
    <xf numFmtId="0" fontId="8" fillId="0" borderId="1" xfId="7" applyFont="1" applyBorder="1" applyAlignment="1">
      <alignment horizontal="justify" vertical="top" wrapText="1"/>
    </xf>
    <xf numFmtId="0" fontId="8" fillId="0" borderId="1" xfId="0" applyFont="1" applyFill="1" applyBorder="1" applyAlignment="1">
      <alignment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right" vertical="top"/>
    </xf>
    <xf numFmtId="2" fontId="8" fillId="0" borderId="1" xfId="5" applyNumberFormat="1" applyFont="1" applyFill="1" applyBorder="1" applyAlignment="1" applyProtection="1">
      <alignment horizontal="right" wrapText="1"/>
    </xf>
    <xf numFmtId="0" fontId="8" fillId="0" borderId="1" xfId="5" applyNumberFormat="1" applyFont="1" applyFill="1" applyBorder="1" applyAlignment="1" applyProtection="1">
      <alignment horizontal="right" vertical="top" wrapText="1"/>
    </xf>
    <xf numFmtId="14" fontId="8" fillId="0" borderId="1" xfId="0" applyNumberFormat="1" applyFont="1" applyFill="1" applyBorder="1" applyAlignment="1">
      <alignment vertical="top"/>
    </xf>
    <xf numFmtId="0" fontId="8" fillId="5" borderId="1" xfId="0" applyFont="1" applyFill="1" applyBorder="1" applyAlignment="1">
      <alignment vertical="top"/>
    </xf>
    <xf numFmtId="2" fontId="8" fillId="0" borderId="1" xfId="7" applyNumberFormat="1" applyFont="1" applyFill="1" applyBorder="1" applyAlignment="1">
      <alignment horizontal="right"/>
    </xf>
    <xf numFmtId="0" fontId="40" fillId="0" borderId="0" xfId="0" applyFont="1" applyAlignment="1">
      <alignment vertical="top"/>
    </xf>
    <xf numFmtId="0" fontId="8" fillId="0" borderId="1" xfId="7" applyFont="1" applyBorder="1"/>
    <xf numFmtId="0" fontId="46" fillId="0" borderId="1" xfId="7" applyFont="1" applyBorder="1"/>
    <xf numFmtId="2" fontId="8" fillId="0" borderId="1" xfId="7" applyNumberFormat="1" applyFont="1" applyBorder="1"/>
    <xf numFmtId="4" fontId="4" fillId="5" borderId="1" xfId="7" applyNumberFormat="1" applyFont="1" applyFill="1" applyBorder="1"/>
    <xf numFmtId="0" fontId="4" fillId="5" borderId="1" xfId="7" applyFont="1" applyFill="1" applyBorder="1" applyAlignment="1">
      <alignment vertical="top"/>
    </xf>
    <xf numFmtId="4" fontId="44" fillId="5" borderId="1" xfId="7" applyNumberFormat="1" applyFont="1" applyFill="1" applyBorder="1"/>
    <xf numFmtId="0" fontId="4" fillId="0" borderId="1" xfId="0" applyFont="1" applyFill="1" applyBorder="1" applyAlignment="1" applyProtection="1">
      <alignment vertical="top"/>
    </xf>
    <xf numFmtId="0" fontId="44" fillId="0" borderId="1" xfId="0" applyFont="1" applyFill="1" applyBorder="1" applyAlignment="1" applyProtection="1">
      <alignment vertical="top"/>
    </xf>
    <xf numFmtId="3" fontId="44" fillId="0" borderId="1" xfId="0" applyNumberFormat="1" applyFont="1" applyFill="1" applyBorder="1" applyAlignment="1" applyProtection="1">
      <alignment horizontal="center" vertical="top"/>
    </xf>
    <xf numFmtId="4" fontId="44" fillId="0" borderId="1" xfId="0" applyNumberFormat="1" applyFont="1" applyFill="1" applyBorder="1" applyAlignment="1" applyProtection="1">
      <protection locked="0"/>
    </xf>
    <xf numFmtId="4" fontId="44" fillId="0" borderId="1" xfId="0" applyNumberFormat="1" applyFont="1" applyFill="1" applyBorder="1" applyAlignment="1" applyProtection="1">
      <alignment horizontal="right"/>
    </xf>
    <xf numFmtId="49" fontId="49" fillId="4" borderId="1" xfId="0" applyNumberFormat="1" applyFont="1" applyFill="1" applyBorder="1" applyAlignment="1">
      <alignment horizontal="center" wrapText="1" readingOrder="1"/>
    </xf>
    <xf numFmtId="3" fontId="49" fillId="4" borderId="1" xfId="0" applyNumberFormat="1" applyFont="1" applyFill="1" applyBorder="1" applyAlignment="1">
      <alignment horizontal="center" wrapText="1" readingOrder="1"/>
    </xf>
    <xf numFmtId="4" fontId="46" fillId="4" borderId="1" xfId="0" applyNumberFormat="1" applyFont="1" applyFill="1" applyBorder="1" applyAlignment="1">
      <alignment horizontal="center"/>
    </xf>
    <xf numFmtId="4" fontId="46" fillId="4" borderId="1" xfId="0" applyNumberFormat="1" applyFont="1" applyFill="1" applyBorder="1" applyAlignment="1">
      <alignment horizontal="right" wrapText="1" readingOrder="1"/>
    </xf>
    <xf numFmtId="0" fontId="44" fillId="0" borderId="1" xfId="0" applyFont="1" applyFill="1" applyBorder="1" applyAlignment="1" applyProtection="1">
      <alignment horizontal="left" vertical="top"/>
    </xf>
    <xf numFmtId="0" fontId="4" fillId="0" borderId="1" xfId="0" applyFont="1" applyFill="1" applyBorder="1" applyAlignment="1" applyProtection="1">
      <alignment horizontal="left" vertical="top"/>
    </xf>
    <xf numFmtId="0" fontId="10" fillId="0" borderId="1" xfId="0" applyFont="1" applyFill="1" applyBorder="1" applyAlignment="1" applyProtection="1">
      <alignment horizontal="left" vertical="top"/>
    </xf>
    <xf numFmtId="3" fontId="50" fillId="4" borderId="1" xfId="0" applyNumberFormat="1" applyFont="1" applyFill="1" applyBorder="1" applyAlignment="1">
      <alignment horizontal="center" wrapText="1" readingOrder="1"/>
    </xf>
    <xf numFmtId="4" fontId="21" fillId="4" borderId="1" xfId="0" applyNumberFormat="1" applyFont="1" applyFill="1" applyBorder="1" applyAlignment="1">
      <alignment horizontal="center"/>
    </xf>
    <xf numFmtId="4" fontId="21" fillId="4" borderId="1" xfId="0" applyNumberFormat="1" applyFont="1" applyFill="1" applyBorder="1" applyAlignment="1">
      <alignment horizontal="right" wrapText="1" readingOrder="1"/>
    </xf>
    <xf numFmtId="0" fontId="10" fillId="0" borderId="1" xfId="0" applyFont="1" applyFill="1" applyBorder="1" applyAlignment="1" applyProtection="1">
      <alignment vertical="top"/>
    </xf>
    <xf numFmtId="49" fontId="50" fillId="4" borderId="1" xfId="0" applyNumberFormat="1" applyFont="1" applyFill="1" applyBorder="1" applyAlignment="1">
      <alignment horizontal="center" wrapText="1" readingOrder="1"/>
    </xf>
    <xf numFmtId="4" fontId="51" fillId="4" borderId="1" xfId="0" applyNumberFormat="1" applyFont="1" applyFill="1" applyBorder="1" applyAlignment="1">
      <alignment horizontal="right" wrapText="1" readingOrder="1"/>
    </xf>
    <xf numFmtId="0" fontId="41" fillId="2" borderId="1" xfId="0" applyFont="1" applyFill="1" applyBorder="1"/>
    <xf numFmtId="0" fontId="18" fillId="2" borderId="1" xfId="0" applyFont="1" applyFill="1" applyBorder="1"/>
    <xf numFmtId="0" fontId="10" fillId="2" borderId="1" xfId="0" applyFont="1" applyFill="1" applyBorder="1" applyAlignment="1">
      <alignment horizontal="right"/>
    </xf>
    <xf numFmtId="4" fontId="18" fillId="2" borderId="1" xfId="0" applyNumberFormat="1" applyFont="1" applyFill="1" applyBorder="1"/>
    <xf numFmtId="0" fontId="0" fillId="0" borderId="1" xfId="0" applyBorder="1" applyAlignment="1">
      <alignment vertical="top"/>
    </xf>
    <xf numFmtId="0" fontId="38" fillId="0" borderId="1" xfId="0" applyFont="1" applyBorder="1" applyAlignment="1">
      <alignment horizontal="right"/>
    </xf>
    <xf numFmtId="4" fontId="39" fillId="0" borderId="1" xfId="0" applyNumberFormat="1" applyFont="1" applyBorder="1" applyAlignment="1">
      <alignment horizontal="right" wrapText="1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</cellXfs>
  <cellStyles count="8">
    <cellStyle name="Excel Built-in Normal 1" xfId="6"/>
    <cellStyle name="Normal 10 2 2" xfId="2"/>
    <cellStyle name="Normal 2 2 2" xfId="5"/>
    <cellStyle name="Normal 4 10" xfId="7"/>
    <cellStyle name="Normal 5 2" xfId="3"/>
    <cellStyle name="Normal_Sheet1" xfId="4"/>
    <cellStyle name="Normal_TROŠKOVNIK - KAM - ŽUTO 2" xfId="1"/>
    <cellStyle name="Normalno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1"/>
  <sheetViews>
    <sheetView tabSelected="1" workbookViewId="0">
      <selection activeCell="D306" sqref="D306"/>
    </sheetView>
  </sheetViews>
  <sheetFormatPr defaultRowHeight="15" outlineLevelRow="1" x14ac:dyDescent="0.25"/>
  <cols>
    <col min="2" max="2" width="8.140625" customWidth="1"/>
    <col min="3" max="3" width="53.42578125" customWidth="1"/>
    <col min="5" max="5" width="9.28515625" bestFit="1" customWidth="1"/>
    <col min="6" max="6" width="10.140625" bestFit="1" customWidth="1"/>
    <col min="7" max="7" width="11.28515625" bestFit="1" customWidth="1"/>
  </cols>
  <sheetData>
    <row r="1" spans="1:7" ht="21" x14ac:dyDescent="0.35">
      <c r="A1" s="1"/>
      <c r="B1" s="339" t="s">
        <v>0</v>
      </c>
      <c r="C1" s="340"/>
      <c r="D1" s="340"/>
      <c r="E1" s="340"/>
      <c r="F1" s="340"/>
      <c r="G1" s="340"/>
    </row>
    <row r="2" spans="1:7" x14ac:dyDescent="0.25">
      <c r="A2" s="2"/>
      <c r="B2" s="339" t="s">
        <v>1</v>
      </c>
      <c r="C2" s="339"/>
      <c r="D2" s="339"/>
      <c r="E2" s="339"/>
      <c r="F2" s="339"/>
      <c r="G2" s="339"/>
    </row>
    <row r="3" spans="1:7" x14ac:dyDescent="0.25">
      <c r="A3" s="2"/>
      <c r="B3" s="339" t="s">
        <v>2</v>
      </c>
      <c r="C3" s="339"/>
      <c r="D3" s="339"/>
      <c r="E3" s="339"/>
      <c r="F3" s="339"/>
      <c r="G3" s="339"/>
    </row>
    <row r="4" spans="1:7" x14ac:dyDescent="0.25">
      <c r="A4" s="2"/>
      <c r="B4" s="339" t="s">
        <v>3</v>
      </c>
      <c r="C4" s="339"/>
      <c r="D4" s="339"/>
      <c r="E4" s="339"/>
      <c r="F4" s="339"/>
      <c r="G4" s="339"/>
    </row>
    <row r="5" spans="1:7" ht="21" x14ac:dyDescent="0.35">
      <c r="A5" s="3"/>
      <c r="B5" s="341" t="s">
        <v>4</v>
      </c>
      <c r="C5" s="341"/>
      <c r="D5" s="341"/>
      <c r="E5" s="341"/>
      <c r="F5" s="341"/>
      <c r="G5" s="341"/>
    </row>
    <row r="6" spans="1:7" ht="21" x14ac:dyDescent="0.35">
      <c r="A6" s="3"/>
      <c r="B6" s="4"/>
      <c r="C6" s="5"/>
      <c r="D6" s="5"/>
      <c r="E6" s="6"/>
      <c r="F6" s="7"/>
      <c r="G6" s="8"/>
    </row>
    <row r="7" spans="1:7" s="16" customFormat="1" x14ac:dyDescent="0.25">
      <c r="A7" s="9"/>
      <c r="B7" s="10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 t="s">
        <v>10</v>
      </c>
    </row>
    <row r="8" spans="1:7" ht="127.5" x14ac:dyDescent="0.25">
      <c r="A8" s="17"/>
      <c r="B8" s="18"/>
      <c r="C8" s="19" t="s">
        <v>11</v>
      </c>
      <c r="D8" s="18"/>
      <c r="E8" s="18"/>
      <c r="F8" s="18"/>
      <c r="G8" s="18"/>
    </row>
    <row r="9" spans="1:7" x14ac:dyDescent="0.25">
      <c r="A9" s="20" t="s">
        <v>12</v>
      </c>
      <c r="B9" s="21" t="s">
        <v>13</v>
      </c>
      <c r="C9" s="22" t="s">
        <v>14</v>
      </c>
      <c r="D9" s="18"/>
      <c r="E9" s="18"/>
      <c r="F9" s="18"/>
      <c r="G9" s="18"/>
    </row>
    <row r="10" spans="1:7" x14ac:dyDescent="0.25">
      <c r="A10" s="20" t="s">
        <v>12</v>
      </c>
      <c r="B10" s="23" t="s">
        <v>15</v>
      </c>
      <c r="C10" s="24" t="s">
        <v>16</v>
      </c>
      <c r="D10" s="25"/>
      <c r="E10" s="26"/>
      <c r="F10" s="27"/>
      <c r="G10" s="28"/>
    </row>
    <row r="11" spans="1:7" x14ac:dyDescent="0.25">
      <c r="A11" s="20" t="s">
        <v>12</v>
      </c>
      <c r="B11" s="29"/>
      <c r="C11" s="30" t="s">
        <v>17</v>
      </c>
      <c r="D11" s="31"/>
      <c r="E11" s="32"/>
      <c r="F11" s="33"/>
      <c r="G11" s="34"/>
    </row>
    <row r="12" spans="1:7" ht="63.75" x14ac:dyDescent="0.25">
      <c r="A12" s="20" t="s">
        <v>12</v>
      </c>
      <c r="B12" s="35" t="s">
        <v>18</v>
      </c>
      <c r="C12" s="36" t="s">
        <v>19</v>
      </c>
      <c r="D12" s="37"/>
      <c r="E12" s="37"/>
      <c r="F12" s="37"/>
      <c r="G12" s="37"/>
    </row>
    <row r="13" spans="1:7" x14ac:dyDescent="0.25">
      <c r="A13" s="20" t="s">
        <v>12</v>
      </c>
      <c r="B13" s="38"/>
      <c r="C13" s="39" t="s">
        <v>20</v>
      </c>
      <c r="D13" s="40"/>
      <c r="E13" s="40"/>
      <c r="F13" s="40"/>
      <c r="G13" s="40"/>
    </row>
    <row r="14" spans="1:7" x14ac:dyDescent="0.25">
      <c r="A14" s="20" t="s">
        <v>12</v>
      </c>
      <c r="B14" s="38"/>
      <c r="C14" s="41" t="s">
        <v>21</v>
      </c>
      <c r="D14" s="42" t="s">
        <v>22</v>
      </c>
      <c r="E14" s="43">
        <v>2</v>
      </c>
      <c r="F14" s="44">
        <v>0</v>
      </c>
      <c r="G14" s="44">
        <f>SUM(E14*F14)</f>
        <v>0</v>
      </c>
    </row>
    <row r="15" spans="1:7" x14ac:dyDescent="0.25">
      <c r="A15" s="20" t="s">
        <v>12</v>
      </c>
      <c r="B15" s="38"/>
      <c r="C15" s="45" t="s">
        <v>23</v>
      </c>
      <c r="D15" s="42"/>
      <c r="E15" s="43"/>
      <c r="F15" s="44"/>
      <c r="G15" s="44"/>
    </row>
    <row r="16" spans="1:7" x14ac:dyDescent="0.25">
      <c r="A16" s="20" t="s">
        <v>12</v>
      </c>
      <c r="B16" s="38"/>
      <c r="C16" s="41" t="s">
        <v>21</v>
      </c>
      <c r="D16" s="42" t="s">
        <v>22</v>
      </c>
      <c r="E16" s="43">
        <v>1</v>
      </c>
      <c r="F16" s="44">
        <v>0</v>
      </c>
      <c r="G16" s="44">
        <f>SUM(E16*F16)</f>
        <v>0</v>
      </c>
    </row>
    <row r="17" spans="1:8" ht="38.25" outlineLevel="1" x14ac:dyDescent="0.25">
      <c r="A17" s="46" t="s">
        <v>24</v>
      </c>
      <c r="B17" s="47" t="s">
        <v>25</v>
      </c>
      <c r="C17" s="45" t="s">
        <v>26</v>
      </c>
      <c r="D17" s="48"/>
      <c r="E17" s="49"/>
      <c r="F17" s="50"/>
      <c r="G17" s="50"/>
    </row>
    <row r="18" spans="1:8" outlineLevel="1" x14ac:dyDescent="0.25">
      <c r="A18" s="46" t="s">
        <v>24</v>
      </c>
      <c r="B18" s="51"/>
      <c r="C18" s="52"/>
      <c r="D18" s="48" t="s">
        <v>27</v>
      </c>
      <c r="E18" s="53">
        <v>43</v>
      </c>
      <c r="F18" s="44">
        <v>0</v>
      </c>
      <c r="G18" s="49">
        <f t="shared" ref="G18" si="0">SUM(E18*F18)</f>
        <v>0</v>
      </c>
      <c r="H18" s="55"/>
    </row>
    <row r="19" spans="1:8" ht="127.5" x14ac:dyDescent="0.25">
      <c r="A19" s="20" t="s">
        <v>12</v>
      </c>
      <c r="B19" s="56" t="s">
        <v>28</v>
      </c>
      <c r="C19" s="57" t="s">
        <v>29</v>
      </c>
      <c r="D19" s="48"/>
      <c r="E19" s="48"/>
      <c r="F19" s="48"/>
      <c r="G19" s="58"/>
    </row>
    <row r="20" spans="1:8" x14ac:dyDescent="0.25">
      <c r="A20" s="20" t="s">
        <v>12</v>
      </c>
      <c r="B20" s="59"/>
      <c r="C20" s="60" t="s">
        <v>30</v>
      </c>
      <c r="D20" s="48" t="s">
        <v>22</v>
      </c>
      <c r="E20" s="61">
        <v>10</v>
      </c>
      <c r="F20" s="44">
        <v>0</v>
      </c>
      <c r="G20" s="54">
        <f t="shared" ref="G20:G21" si="1">SUM(E20*F20)</f>
        <v>0</v>
      </c>
    </row>
    <row r="21" spans="1:8" x14ac:dyDescent="0.25">
      <c r="A21" s="20" t="s">
        <v>12</v>
      </c>
      <c r="B21" s="59"/>
      <c r="C21" s="60" t="s">
        <v>21</v>
      </c>
      <c r="D21" s="48" t="s">
        <v>22</v>
      </c>
      <c r="E21" s="61">
        <v>10</v>
      </c>
      <c r="F21" s="44">
        <v>0</v>
      </c>
      <c r="G21" s="54">
        <f t="shared" si="1"/>
        <v>0</v>
      </c>
    </row>
    <row r="22" spans="1:8" s="64" customFormat="1" ht="89.25" x14ac:dyDescent="0.25">
      <c r="A22" s="20" t="s">
        <v>12</v>
      </c>
      <c r="B22" s="38" t="s">
        <v>31</v>
      </c>
      <c r="C22" s="62" t="s">
        <v>32</v>
      </c>
      <c r="D22" s="48"/>
      <c r="E22" s="63"/>
      <c r="F22" s="54"/>
      <c r="G22" s="54"/>
    </row>
    <row r="23" spans="1:8" s="64" customFormat="1" x14ac:dyDescent="0.25">
      <c r="A23" s="20" t="s">
        <v>12</v>
      </c>
      <c r="B23" s="38"/>
      <c r="C23" s="60" t="s">
        <v>21</v>
      </c>
      <c r="D23" s="65" t="s">
        <v>22</v>
      </c>
      <c r="E23" s="66">
        <v>5</v>
      </c>
      <c r="F23" s="44">
        <v>0</v>
      </c>
      <c r="G23" s="54">
        <f t="shared" ref="G23" si="2">SUM(E23*F23)</f>
        <v>0</v>
      </c>
    </row>
    <row r="24" spans="1:8" x14ac:dyDescent="0.25">
      <c r="A24" s="20" t="s">
        <v>12</v>
      </c>
      <c r="B24" s="38"/>
      <c r="C24" s="30" t="s">
        <v>33</v>
      </c>
      <c r="D24" s="42"/>
      <c r="E24" s="43"/>
      <c r="F24" s="44"/>
      <c r="G24" s="44"/>
    </row>
    <row r="25" spans="1:8" ht="76.5" x14ac:dyDescent="0.25">
      <c r="A25" s="20" t="s">
        <v>12</v>
      </c>
      <c r="B25" s="38" t="s">
        <v>34</v>
      </c>
      <c r="C25" s="67" t="s">
        <v>35</v>
      </c>
      <c r="D25" s="40"/>
      <c r="E25" s="40"/>
      <c r="F25" s="40"/>
      <c r="G25" s="40"/>
    </row>
    <row r="26" spans="1:8" ht="15.75" x14ac:dyDescent="0.25">
      <c r="A26" s="20" t="s">
        <v>12</v>
      </c>
      <c r="B26" s="38"/>
      <c r="C26" s="41" t="s">
        <v>21</v>
      </c>
      <c r="D26" s="68" t="s">
        <v>36</v>
      </c>
      <c r="E26" s="69">
        <v>381</v>
      </c>
      <c r="F26" s="44">
        <v>0</v>
      </c>
      <c r="G26" s="70">
        <f t="shared" ref="G26" si="3">SUM(E26*F26)</f>
        <v>0</v>
      </c>
    </row>
    <row r="27" spans="1:8" x14ac:dyDescent="0.25">
      <c r="A27" s="20" t="s">
        <v>12</v>
      </c>
      <c r="B27" s="71"/>
      <c r="C27" s="71"/>
      <c r="D27" s="71"/>
      <c r="E27" s="71"/>
      <c r="F27" s="72" t="s">
        <v>37</v>
      </c>
      <c r="G27" s="73">
        <f>SUM(G12:G26)</f>
        <v>0</v>
      </c>
    </row>
    <row r="28" spans="1:8" x14ac:dyDescent="0.25">
      <c r="A28" s="20" t="s">
        <v>12</v>
      </c>
      <c r="B28" s="74" t="s">
        <v>38</v>
      </c>
      <c r="C28" s="75" t="s">
        <v>39</v>
      </c>
      <c r="D28" s="76"/>
      <c r="E28" s="77"/>
      <c r="F28" s="78"/>
      <c r="G28" s="79"/>
    </row>
    <row r="29" spans="1:8" ht="51" x14ac:dyDescent="0.25">
      <c r="A29" s="20" t="s">
        <v>12</v>
      </c>
      <c r="B29" s="80" t="s">
        <v>40</v>
      </c>
      <c r="C29" s="81" t="s">
        <v>41</v>
      </c>
      <c r="D29" s="82"/>
      <c r="E29" s="82"/>
      <c r="F29" s="82"/>
      <c r="G29" s="82"/>
    </row>
    <row r="30" spans="1:8" ht="25.5" x14ac:dyDescent="0.25">
      <c r="A30" s="20"/>
      <c r="B30" s="80"/>
      <c r="C30" s="81" t="s">
        <v>42</v>
      </c>
      <c r="D30" s="83" t="s">
        <v>43</v>
      </c>
      <c r="E30" s="84">
        <v>16.600000000000001</v>
      </c>
      <c r="F30" s="44">
        <v>0</v>
      </c>
      <c r="G30" s="86">
        <f>SUM(E30*F30)</f>
        <v>0</v>
      </c>
    </row>
    <row r="31" spans="1:8" ht="25.5" x14ac:dyDescent="0.25">
      <c r="A31" s="20"/>
      <c r="B31" s="80"/>
      <c r="C31" s="81" t="s">
        <v>44</v>
      </c>
      <c r="D31" s="83" t="s">
        <v>43</v>
      </c>
      <c r="E31" s="84">
        <v>27</v>
      </c>
      <c r="F31" s="44">
        <v>0</v>
      </c>
      <c r="G31" s="86">
        <f t="shared" ref="G31:G32" si="4">SUM(E31*F31)</f>
        <v>0</v>
      </c>
    </row>
    <row r="32" spans="1:8" ht="25.5" x14ac:dyDescent="0.25">
      <c r="A32" s="20"/>
      <c r="B32" s="80"/>
      <c r="C32" s="81" t="s">
        <v>45</v>
      </c>
      <c r="D32" s="83" t="s">
        <v>43</v>
      </c>
      <c r="E32" s="84">
        <v>24</v>
      </c>
      <c r="F32" s="44">
        <v>0</v>
      </c>
      <c r="G32" s="86">
        <f t="shared" si="4"/>
        <v>0</v>
      </c>
    </row>
    <row r="33" spans="1:7" x14ac:dyDescent="0.25">
      <c r="A33" s="20" t="s">
        <v>12</v>
      </c>
      <c r="B33" s="80"/>
      <c r="C33" s="41"/>
      <c r="D33" s="83"/>
      <c r="E33" s="84"/>
      <c r="F33" s="85"/>
      <c r="G33" s="86"/>
    </row>
    <row r="34" spans="1:7" ht="51" x14ac:dyDescent="0.25">
      <c r="A34" s="20" t="s">
        <v>12</v>
      </c>
      <c r="B34" s="80" t="s">
        <v>46</v>
      </c>
      <c r="C34" s="81" t="s">
        <v>47</v>
      </c>
      <c r="D34" s="87"/>
      <c r="E34" s="87"/>
      <c r="F34" s="87"/>
      <c r="G34" s="87"/>
    </row>
    <row r="35" spans="1:7" ht="15.75" x14ac:dyDescent="0.25">
      <c r="A35" s="20" t="s">
        <v>12</v>
      </c>
      <c r="B35" s="80"/>
      <c r="C35" s="41" t="s">
        <v>21</v>
      </c>
      <c r="D35" s="88" t="s">
        <v>36</v>
      </c>
      <c r="E35" s="84">
        <v>381</v>
      </c>
      <c r="F35" s="44">
        <v>0</v>
      </c>
      <c r="G35" s="89">
        <f>SUM(E35*F35)</f>
        <v>0</v>
      </c>
    </row>
    <row r="36" spans="1:7" ht="63.75" x14ac:dyDescent="0.25">
      <c r="A36" s="20" t="s">
        <v>12</v>
      </c>
      <c r="B36" s="80" t="s">
        <v>48</v>
      </c>
      <c r="C36" s="81" t="s">
        <v>49</v>
      </c>
      <c r="D36" s="88"/>
      <c r="E36" s="84"/>
      <c r="F36" s="85"/>
      <c r="G36" s="89"/>
    </row>
    <row r="37" spans="1:7" x14ac:dyDescent="0.25">
      <c r="A37" s="20" t="s">
        <v>12</v>
      </c>
      <c r="B37" s="80"/>
      <c r="C37" s="60" t="s">
        <v>30</v>
      </c>
      <c r="D37" s="83" t="s">
        <v>43</v>
      </c>
      <c r="E37" s="90">
        <v>107</v>
      </c>
      <c r="F37" s="44">
        <v>0</v>
      </c>
      <c r="G37" s="86">
        <f>SUM(E37*F37)</f>
        <v>0</v>
      </c>
    </row>
    <row r="38" spans="1:7" ht="51" x14ac:dyDescent="0.25">
      <c r="A38" s="20" t="s">
        <v>12</v>
      </c>
      <c r="B38" s="80" t="s">
        <v>50</v>
      </c>
      <c r="C38" s="81" t="s">
        <v>51</v>
      </c>
      <c r="D38" s="83"/>
      <c r="E38" s="90"/>
      <c r="F38" s="90"/>
      <c r="G38" s="86"/>
    </row>
    <row r="39" spans="1:7" x14ac:dyDescent="0.25">
      <c r="A39" s="20" t="s">
        <v>12</v>
      </c>
      <c r="B39" s="80"/>
      <c r="C39" s="41" t="s">
        <v>21</v>
      </c>
      <c r="D39" s="83" t="s">
        <v>43</v>
      </c>
      <c r="E39" s="90">
        <f>SUM(E40:E42)</f>
        <v>107</v>
      </c>
      <c r="F39" s="44">
        <v>0</v>
      </c>
      <c r="G39" s="86">
        <f>SUM(E39*F39)</f>
        <v>0</v>
      </c>
    </row>
    <row r="40" spans="1:7" ht="25.5" x14ac:dyDescent="0.25">
      <c r="A40" s="20" t="s">
        <v>12</v>
      </c>
      <c r="B40" s="80"/>
      <c r="C40" s="81" t="s">
        <v>52</v>
      </c>
      <c r="D40" s="83" t="s">
        <v>43</v>
      </c>
      <c r="E40" s="84">
        <v>20</v>
      </c>
      <c r="F40" s="85"/>
      <c r="G40" s="86"/>
    </row>
    <row r="41" spans="1:7" ht="25.5" x14ac:dyDescent="0.25">
      <c r="A41" s="20" t="s">
        <v>12</v>
      </c>
      <c r="B41" s="80"/>
      <c r="C41" s="81" t="s">
        <v>53</v>
      </c>
      <c r="D41" s="83" t="s">
        <v>43</v>
      </c>
      <c r="E41" s="84">
        <v>48.6</v>
      </c>
      <c r="F41" s="85"/>
      <c r="G41" s="86"/>
    </row>
    <row r="42" spans="1:7" ht="25.5" x14ac:dyDescent="0.25">
      <c r="A42" s="20" t="s">
        <v>12</v>
      </c>
      <c r="B42" s="80"/>
      <c r="C42" s="81" t="s">
        <v>54</v>
      </c>
      <c r="D42" s="83" t="s">
        <v>43</v>
      </c>
      <c r="E42" s="84">
        <v>38.4</v>
      </c>
      <c r="F42" s="85"/>
      <c r="G42" s="86"/>
    </row>
    <row r="43" spans="1:7" x14ac:dyDescent="0.25">
      <c r="A43" s="20" t="s">
        <v>12</v>
      </c>
      <c r="B43" s="80" t="s">
        <v>55</v>
      </c>
      <c r="C43" s="81" t="s">
        <v>56</v>
      </c>
      <c r="D43" s="83"/>
      <c r="E43" s="90"/>
      <c r="F43" s="85"/>
      <c r="G43" s="86"/>
    </row>
    <row r="44" spans="1:7" ht="15.75" x14ac:dyDescent="0.25">
      <c r="A44" s="20" t="s">
        <v>12</v>
      </c>
      <c r="B44" s="80"/>
      <c r="C44" s="41" t="s">
        <v>21</v>
      </c>
      <c r="D44" s="91" t="s">
        <v>57</v>
      </c>
      <c r="E44" s="85">
        <v>381</v>
      </c>
      <c r="F44" s="44">
        <v>0</v>
      </c>
      <c r="G44" s="86">
        <f>SUM(E44*F44)</f>
        <v>0</v>
      </c>
    </row>
    <row r="45" spans="1:7" x14ac:dyDescent="0.25">
      <c r="A45" s="20" t="s">
        <v>12</v>
      </c>
      <c r="B45" s="71"/>
      <c r="C45" s="71"/>
      <c r="D45" s="71"/>
      <c r="E45" s="71"/>
      <c r="F45" s="72" t="s">
        <v>58</v>
      </c>
      <c r="G45" s="73">
        <f>SUM(G29:G44)</f>
        <v>0</v>
      </c>
    </row>
    <row r="46" spans="1:7" x14ac:dyDescent="0.25">
      <c r="A46" s="20" t="s">
        <v>12</v>
      </c>
      <c r="B46" s="92" t="s">
        <v>59</v>
      </c>
      <c r="C46" s="93" t="s">
        <v>60</v>
      </c>
      <c r="D46" s="94"/>
      <c r="E46" s="95"/>
      <c r="F46" s="96"/>
      <c r="G46" s="95"/>
    </row>
    <row r="47" spans="1:7" ht="51" x14ac:dyDescent="0.25">
      <c r="A47" s="20" t="s">
        <v>12</v>
      </c>
      <c r="B47" s="38" t="s">
        <v>61</v>
      </c>
      <c r="C47" s="97" t="s">
        <v>62</v>
      </c>
      <c r="D47" s="98"/>
      <c r="E47" s="99"/>
      <c r="F47" s="99"/>
      <c r="G47" s="100"/>
    </row>
    <row r="48" spans="1:7" x14ac:dyDescent="0.25">
      <c r="A48" s="20" t="s">
        <v>12</v>
      </c>
      <c r="B48" s="38"/>
      <c r="C48" s="60" t="s">
        <v>21</v>
      </c>
      <c r="D48" s="98" t="s">
        <v>22</v>
      </c>
      <c r="E48" s="99">
        <f>SUM(E103:E107)</f>
        <v>50</v>
      </c>
      <c r="F48" s="44">
        <v>0</v>
      </c>
      <c r="G48" s="100">
        <f t="shared" ref="G48:G54" si="5">SUM(E48*F48)</f>
        <v>0</v>
      </c>
    </row>
    <row r="49" spans="1:7" ht="51" x14ac:dyDescent="0.25">
      <c r="A49" s="20" t="s">
        <v>12</v>
      </c>
      <c r="B49" s="38" t="s">
        <v>63</v>
      </c>
      <c r="C49" s="101" t="s">
        <v>64</v>
      </c>
      <c r="D49" s="98"/>
      <c r="E49" s="99"/>
      <c r="F49" s="99"/>
      <c r="G49" s="100"/>
    </row>
    <row r="50" spans="1:7" x14ac:dyDescent="0.25">
      <c r="A50" s="20" t="s">
        <v>12</v>
      </c>
      <c r="B50" s="38"/>
      <c r="C50" s="60" t="s">
        <v>30</v>
      </c>
      <c r="D50" s="98" t="s">
        <v>65</v>
      </c>
      <c r="E50" s="99">
        <f>SUM(E48*10)</f>
        <v>500</v>
      </c>
      <c r="F50" s="44">
        <v>0</v>
      </c>
      <c r="G50" s="100">
        <f t="shared" si="5"/>
        <v>0</v>
      </c>
    </row>
    <row r="51" spans="1:7" ht="51" x14ac:dyDescent="0.25">
      <c r="A51" s="20" t="s">
        <v>12</v>
      </c>
      <c r="B51" s="38" t="s">
        <v>66</v>
      </c>
      <c r="C51" s="101" t="s">
        <v>67</v>
      </c>
      <c r="D51" s="98"/>
      <c r="E51" s="99"/>
      <c r="F51" s="99"/>
      <c r="G51" s="100"/>
    </row>
    <row r="52" spans="1:7" x14ac:dyDescent="0.25">
      <c r="A52" s="20" t="s">
        <v>12</v>
      </c>
      <c r="B52" s="38"/>
      <c r="C52" s="60" t="s">
        <v>30</v>
      </c>
      <c r="D52" s="98" t="s">
        <v>68</v>
      </c>
      <c r="E52" s="99">
        <f>SUM(E48*9*0.002)</f>
        <v>0.9</v>
      </c>
      <c r="F52" s="44">
        <v>0</v>
      </c>
      <c r="G52" s="100">
        <f t="shared" si="5"/>
        <v>0</v>
      </c>
    </row>
    <row r="53" spans="1:7" x14ac:dyDescent="0.25">
      <c r="A53" s="20" t="s">
        <v>12</v>
      </c>
      <c r="B53" s="38" t="s">
        <v>69</v>
      </c>
      <c r="C53" s="102" t="s">
        <v>70</v>
      </c>
      <c r="D53" s="98"/>
      <c r="E53" s="99"/>
      <c r="F53" s="99"/>
      <c r="G53" s="100"/>
    </row>
    <row r="54" spans="1:7" x14ac:dyDescent="0.25">
      <c r="A54" s="20" t="s">
        <v>12</v>
      </c>
      <c r="B54" s="38"/>
      <c r="C54" s="60" t="s">
        <v>30</v>
      </c>
      <c r="D54" s="98" t="s">
        <v>68</v>
      </c>
      <c r="E54" s="99">
        <f>SUM(E48*0.05)</f>
        <v>2.5</v>
      </c>
      <c r="F54" s="44">
        <v>0</v>
      </c>
      <c r="G54" s="100">
        <f t="shared" si="5"/>
        <v>0</v>
      </c>
    </row>
    <row r="55" spans="1:7" ht="51" x14ac:dyDescent="0.25">
      <c r="A55" s="20" t="s">
        <v>12</v>
      </c>
      <c r="B55" s="38" t="s">
        <v>71</v>
      </c>
      <c r="C55" s="97" t="s">
        <v>72</v>
      </c>
      <c r="D55" s="98"/>
      <c r="E55" s="99"/>
      <c r="F55" s="99"/>
      <c r="G55" s="100"/>
    </row>
    <row r="56" spans="1:7" x14ac:dyDescent="0.25">
      <c r="A56" s="20" t="s">
        <v>12</v>
      </c>
      <c r="B56" s="38"/>
      <c r="C56" s="60" t="s">
        <v>21</v>
      </c>
      <c r="D56" s="98" t="s">
        <v>22</v>
      </c>
      <c r="E56" s="99">
        <f>SUM(E110:E116)</f>
        <v>105</v>
      </c>
      <c r="F56" s="44">
        <v>0</v>
      </c>
      <c r="G56" s="100">
        <f>SUM(E56*F56)</f>
        <v>0</v>
      </c>
    </row>
    <row r="57" spans="1:7" ht="51" x14ac:dyDescent="0.25">
      <c r="A57" s="20" t="s">
        <v>12</v>
      </c>
      <c r="B57" s="38" t="s">
        <v>73</v>
      </c>
      <c r="C57" s="101" t="s">
        <v>74</v>
      </c>
      <c r="D57" s="98"/>
      <c r="E57" s="99"/>
      <c r="F57" s="99"/>
      <c r="G57" s="100"/>
    </row>
    <row r="58" spans="1:7" x14ac:dyDescent="0.25">
      <c r="A58" s="20" t="s">
        <v>12</v>
      </c>
      <c r="B58" s="38"/>
      <c r="C58" s="60" t="s">
        <v>30</v>
      </c>
      <c r="D58" s="98" t="s">
        <v>65</v>
      </c>
      <c r="E58" s="99">
        <f>SUM(E56*5)</f>
        <v>525</v>
      </c>
      <c r="F58" s="44">
        <v>0</v>
      </c>
      <c r="G58" s="100">
        <f>SUM(E58*F58)</f>
        <v>0</v>
      </c>
    </row>
    <row r="59" spans="1:7" ht="51" x14ac:dyDescent="0.25">
      <c r="A59" s="20" t="s">
        <v>12</v>
      </c>
      <c r="B59" s="38" t="s">
        <v>75</v>
      </c>
      <c r="C59" s="101" t="s">
        <v>76</v>
      </c>
      <c r="D59" s="98"/>
      <c r="E59" s="99"/>
      <c r="F59" s="99"/>
      <c r="G59" s="100"/>
    </row>
    <row r="60" spans="1:7" x14ac:dyDescent="0.25">
      <c r="A60" s="20" t="s">
        <v>12</v>
      </c>
      <c r="B60" s="38"/>
      <c r="C60" s="60" t="s">
        <v>30</v>
      </c>
      <c r="D60" s="98" t="s">
        <v>68</v>
      </c>
      <c r="E60" s="99">
        <f>SUM(E56*3*0.002)</f>
        <v>0.63</v>
      </c>
      <c r="F60" s="44">
        <v>0</v>
      </c>
      <c r="G60" s="100">
        <f>SUM(E60*F60)</f>
        <v>0</v>
      </c>
    </row>
    <row r="61" spans="1:7" x14ac:dyDescent="0.25">
      <c r="A61" s="20" t="s">
        <v>12</v>
      </c>
      <c r="B61" s="38" t="s">
        <v>77</v>
      </c>
      <c r="C61" s="102" t="s">
        <v>78</v>
      </c>
      <c r="D61" s="98"/>
      <c r="E61" s="99"/>
      <c r="F61" s="99"/>
      <c r="G61" s="100"/>
    </row>
    <row r="62" spans="1:7" x14ac:dyDescent="0.25">
      <c r="A62" s="20" t="s">
        <v>12</v>
      </c>
      <c r="B62" s="38"/>
      <c r="C62" s="60" t="s">
        <v>30</v>
      </c>
      <c r="D62" s="98" t="s">
        <v>68</v>
      </c>
      <c r="E62" s="99">
        <f>SUM(E56*0.02)</f>
        <v>2.1</v>
      </c>
      <c r="F62" s="44">
        <v>0</v>
      </c>
      <c r="G62" s="100">
        <f>SUM(E62*F62)</f>
        <v>0</v>
      </c>
    </row>
    <row r="63" spans="1:7" ht="38.25" x14ac:dyDescent="0.25">
      <c r="A63" s="20" t="s">
        <v>12</v>
      </c>
      <c r="B63" s="38" t="s">
        <v>79</v>
      </c>
      <c r="C63" s="103" t="s">
        <v>80</v>
      </c>
      <c r="D63" s="98"/>
      <c r="E63" s="99"/>
      <c r="F63" s="99"/>
      <c r="G63" s="100"/>
    </row>
    <row r="64" spans="1:7" x14ac:dyDescent="0.25">
      <c r="A64" s="20" t="s">
        <v>12</v>
      </c>
      <c r="B64" s="38"/>
      <c r="C64" s="60" t="s">
        <v>21</v>
      </c>
      <c r="D64" s="98" t="s">
        <v>22</v>
      </c>
      <c r="E64" s="99">
        <f>SUM(E119:E120)</f>
        <v>225</v>
      </c>
      <c r="F64" s="44">
        <v>0</v>
      </c>
      <c r="G64" s="100">
        <f>SUM(E64*F64)</f>
        <v>0</v>
      </c>
    </row>
    <row r="65" spans="1:7" ht="51" x14ac:dyDescent="0.25">
      <c r="A65" s="20" t="s">
        <v>12</v>
      </c>
      <c r="B65" s="104" t="s">
        <v>81</v>
      </c>
      <c r="C65" s="101" t="s">
        <v>82</v>
      </c>
      <c r="D65" s="98"/>
      <c r="E65" s="99"/>
      <c r="F65" s="99"/>
      <c r="G65" s="100"/>
    </row>
    <row r="66" spans="1:7" x14ac:dyDescent="0.25">
      <c r="A66" s="20" t="s">
        <v>12</v>
      </c>
      <c r="B66" s="104"/>
      <c r="C66" s="60" t="s">
        <v>30</v>
      </c>
      <c r="D66" s="98" t="s">
        <v>65</v>
      </c>
      <c r="E66" s="99">
        <f>SUM(E64*2)</f>
        <v>450</v>
      </c>
      <c r="F66" s="44">
        <v>0</v>
      </c>
      <c r="G66" s="100">
        <f>SUM(E66*F66)</f>
        <v>0</v>
      </c>
    </row>
    <row r="67" spans="1:7" ht="51" x14ac:dyDescent="0.25">
      <c r="A67" s="20" t="s">
        <v>12</v>
      </c>
      <c r="B67" s="51" t="s">
        <v>83</v>
      </c>
      <c r="C67" s="101" t="s">
        <v>76</v>
      </c>
      <c r="D67" s="98"/>
      <c r="E67" s="99"/>
      <c r="F67" s="99"/>
      <c r="G67" s="100"/>
    </row>
    <row r="68" spans="1:7" x14ac:dyDescent="0.25">
      <c r="A68" s="20" t="s">
        <v>12</v>
      </c>
      <c r="B68" s="38"/>
      <c r="C68" s="60" t="s">
        <v>30</v>
      </c>
      <c r="D68" s="98" t="s">
        <v>68</v>
      </c>
      <c r="E68" s="99">
        <f>SUM(E64*1.5*0.002)</f>
        <v>0.67500000000000004</v>
      </c>
      <c r="F68" s="44">
        <v>0</v>
      </c>
      <c r="G68" s="100">
        <f>SUM(E68*F68)</f>
        <v>0</v>
      </c>
    </row>
    <row r="69" spans="1:7" x14ac:dyDescent="0.25">
      <c r="A69" s="20" t="s">
        <v>12</v>
      </c>
      <c r="B69" s="38" t="s">
        <v>84</v>
      </c>
      <c r="C69" s="102" t="s">
        <v>78</v>
      </c>
      <c r="D69" s="98"/>
      <c r="E69" s="99"/>
      <c r="F69" s="99"/>
      <c r="G69" s="100"/>
    </row>
    <row r="70" spans="1:7" x14ac:dyDescent="0.25">
      <c r="A70" s="20" t="s">
        <v>12</v>
      </c>
      <c r="B70" s="38"/>
      <c r="C70" s="60" t="s">
        <v>30</v>
      </c>
      <c r="D70" s="98" t="s">
        <v>68</v>
      </c>
      <c r="E70" s="99">
        <f>SUM(E64*0.02)</f>
        <v>4.5</v>
      </c>
      <c r="F70" s="44">
        <v>0</v>
      </c>
      <c r="G70" s="100">
        <f>SUM(E70*F70)</f>
        <v>0</v>
      </c>
    </row>
    <row r="71" spans="1:7" ht="165.75" x14ac:dyDescent="0.25">
      <c r="A71" s="20" t="s">
        <v>12</v>
      </c>
      <c r="B71" s="51" t="s">
        <v>85</v>
      </c>
      <c r="C71" s="60" t="s">
        <v>86</v>
      </c>
      <c r="D71" s="65"/>
      <c r="E71" s="105"/>
      <c r="F71" s="106"/>
      <c r="G71" s="100"/>
    </row>
    <row r="72" spans="1:7" x14ac:dyDescent="0.25">
      <c r="A72" s="20" t="s">
        <v>12</v>
      </c>
      <c r="B72" s="51"/>
      <c r="C72" s="107" t="s">
        <v>87</v>
      </c>
      <c r="D72" s="65"/>
      <c r="E72" s="105"/>
      <c r="F72" s="106"/>
      <c r="G72" s="100"/>
    </row>
    <row r="73" spans="1:7" x14ac:dyDescent="0.25">
      <c r="A73" s="20" t="s">
        <v>12</v>
      </c>
      <c r="B73" s="51"/>
      <c r="C73" s="60" t="s">
        <v>88</v>
      </c>
      <c r="D73" s="65" t="s">
        <v>89</v>
      </c>
      <c r="E73" s="105">
        <v>0.52</v>
      </c>
      <c r="F73" s="44">
        <v>0</v>
      </c>
      <c r="G73" s="100">
        <f t="shared" ref="G73:G77" si="6">SUM(E73*F73)</f>
        <v>0</v>
      </c>
    </row>
    <row r="74" spans="1:7" x14ac:dyDescent="0.25">
      <c r="A74" s="20" t="s">
        <v>12</v>
      </c>
      <c r="B74" s="51"/>
      <c r="C74" s="60" t="s">
        <v>90</v>
      </c>
      <c r="D74" s="65" t="s">
        <v>91</v>
      </c>
      <c r="E74" s="105">
        <v>36</v>
      </c>
      <c r="F74" s="44">
        <v>0</v>
      </c>
      <c r="G74" s="100">
        <f t="shared" si="6"/>
        <v>0</v>
      </c>
    </row>
    <row r="75" spans="1:7" x14ac:dyDescent="0.25">
      <c r="A75" s="20" t="s">
        <v>12</v>
      </c>
      <c r="B75" s="51"/>
      <c r="C75" s="60" t="s">
        <v>92</v>
      </c>
      <c r="D75" s="65" t="s">
        <v>89</v>
      </c>
      <c r="E75" s="105">
        <v>2.0699999999999998</v>
      </c>
      <c r="F75" s="44">
        <v>0</v>
      </c>
      <c r="G75" s="100">
        <f t="shared" si="6"/>
        <v>0</v>
      </c>
    </row>
    <row r="76" spans="1:7" x14ac:dyDescent="0.25">
      <c r="A76" s="20" t="s">
        <v>12</v>
      </c>
      <c r="B76" s="51"/>
      <c r="C76" s="60" t="s">
        <v>93</v>
      </c>
      <c r="D76" s="65" t="s">
        <v>89</v>
      </c>
      <c r="E76" s="105">
        <v>0.3</v>
      </c>
      <c r="F76" s="44">
        <v>0</v>
      </c>
      <c r="G76" s="100">
        <f t="shared" si="6"/>
        <v>0</v>
      </c>
    </row>
    <row r="77" spans="1:7" x14ac:dyDescent="0.25">
      <c r="A77" s="20" t="s">
        <v>12</v>
      </c>
      <c r="B77" s="51"/>
      <c r="C77" s="60" t="s">
        <v>21</v>
      </c>
      <c r="D77" s="65" t="s">
        <v>94</v>
      </c>
      <c r="E77" s="105">
        <v>1</v>
      </c>
      <c r="F77" s="44">
        <v>0</v>
      </c>
      <c r="G77" s="100">
        <f t="shared" si="6"/>
        <v>0</v>
      </c>
    </row>
    <row r="78" spans="1:7" ht="165.75" x14ac:dyDescent="0.25">
      <c r="A78" s="20" t="s">
        <v>12</v>
      </c>
      <c r="B78" s="51" t="s">
        <v>95</v>
      </c>
      <c r="C78" s="60" t="s">
        <v>96</v>
      </c>
      <c r="D78" s="65"/>
      <c r="E78" s="105"/>
      <c r="F78" s="106"/>
      <c r="G78" s="100"/>
    </row>
    <row r="79" spans="1:7" x14ac:dyDescent="0.25">
      <c r="A79" s="20" t="s">
        <v>12</v>
      </c>
      <c r="B79" s="104"/>
      <c r="C79" s="107" t="s">
        <v>97</v>
      </c>
      <c r="D79" s="65"/>
      <c r="E79" s="105"/>
      <c r="F79" s="106"/>
      <c r="G79" s="100"/>
    </row>
    <row r="80" spans="1:7" x14ac:dyDescent="0.25">
      <c r="A80" s="20" t="s">
        <v>12</v>
      </c>
      <c r="B80" s="104"/>
      <c r="C80" s="60" t="s">
        <v>88</v>
      </c>
      <c r="D80" s="65" t="s">
        <v>89</v>
      </c>
      <c r="E80" s="105">
        <v>0.26</v>
      </c>
      <c r="F80" s="44">
        <v>0</v>
      </c>
      <c r="G80" s="100">
        <f t="shared" ref="G80:G84" si="7">SUM(E80*F80)</f>
        <v>0</v>
      </c>
    </row>
    <row r="81" spans="1:7" x14ac:dyDescent="0.25">
      <c r="A81" s="20" t="s">
        <v>12</v>
      </c>
      <c r="B81" s="104"/>
      <c r="C81" s="60" t="s">
        <v>90</v>
      </c>
      <c r="D81" s="65" t="s">
        <v>91</v>
      </c>
      <c r="E81" s="105">
        <v>15</v>
      </c>
      <c r="F81" s="44">
        <v>0</v>
      </c>
      <c r="G81" s="100">
        <f t="shared" si="7"/>
        <v>0</v>
      </c>
    </row>
    <row r="82" spans="1:7" x14ac:dyDescent="0.25">
      <c r="A82" s="20" t="s">
        <v>12</v>
      </c>
      <c r="B82" s="104"/>
      <c r="C82" s="60" t="s">
        <v>92</v>
      </c>
      <c r="D82" s="65" t="s">
        <v>89</v>
      </c>
      <c r="E82" s="105">
        <v>0.38</v>
      </c>
      <c r="F82" s="44">
        <v>0</v>
      </c>
      <c r="G82" s="100">
        <f t="shared" si="7"/>
        <v>0</v>
      </c>
    </row>
    <row r="83" spans="1:7" x14ac:dyDescent="0.25">
      <c r="A83" s="20" t="s">
        <v>12</v>
      </c>
      <c r="B83" s="104"/>
      <c r="C83" s="60" t="s">
        <v>93</v>
      </c>
      <c r="D83" s="65" t="s">
        <v>89</v>
      </c>
      <c r="E83" s="105">
        <v>0.06</v>
      </c>
      <c r="F83" s="44">
        <v>0</v>
      </c>
      <c r="G83" s="100">
        <f t="shared" si="7"/>
        <v>0</v>
      </c>
    </row>
    <row r="84" spans="1:7" x14ac:dyDescent="0.25">
      <c r="A84" s="20" t="s">
        <v>12</v>
      </c>
      <c r="B84" s="104"/>
      <c r="C84" s="60" t="s">
        <v>21</v>
      </c>
      <c r="D84" s="65" t="s">
        <v>94</v>
      </c>
      <c r="E84" s="105">
        <v>1</v>
      </c>
      <c r="F84" s="44">
        <v>0</v>
      </c>
      <c r="G84" s="100">
        <f t="shared" si="7"/>
        <v>0</v>
      </c>
    </row>
    <row r="85" spans="1:7" ht="165.75" x14ac:dyDescent="0.25">
      <c r="A85" s="20" t="s">
        <v>12</v>
      </c>
      <c r="B85" s="51" t="s">
        <v>98</v>
      </c>
      <c r="C85" s="60" t="s">
        <v>99</v>
      </c>
      <c r="D85" s="65"/>
      <c r="E85" s="105"/>
      <c r="F85" s="106"/>
      <c r="G85" s="100"/>
    </row>
    <row r="86" spans="1:7" x14ac:dyDescent="0.25">
      <c r="A86" s="20" t="s">
        <v>12</v>
      </c>
      <c r="B86" s="51"/>
      <c r="C86" s="107" t="s">
        <v>100</v>
      </c>
      <c r="D86" s="65"/>
      <c r="E86" s="105"/>
      <c r="F86" s="106"/>
      <c r="G86" s="100"/>
    </row>
    <row r="87" spans="1:7" x14ac:dyDescent="0.25">
      <c r="A87" s="20" t="s">
        <v>12</v>
      </c>
      <c r="B87" s="51"/>
      <c r="C87" s="60" t="s">
        <v>88</v>
      </c>
      <c r="D87" s="65" t="s">
        <v>89</v>
      </c>
      <c r="E87" s="105">
        <v>0.24</v>
      </c>
      <c r="F87" s="44">
        <v>0</v>
      </c>
      <c r="G87" s="100">
        <f t="shared" ref="G87:G91" si="8">SUM(E87*F87)</f>
        <v>0</v>
      </c>
    </row>
    <row r="88" spans="1:7" x14ac:dyDescent="0.25">
      <c r="A88" s="20" t="s">
        <v>12</v>
      </c>
      <c r="B88" s="51"/>
      <c r="C88" s="60" t="s">
        <v>90</v>
      </c>
      <c r="D88" s="65" t="s">
        <v>91</v>
      </c>
      <c r="E88" s="105">
        <v>27</v>
      </c>
      <c r="F88" s="44">
        <v>0</v>
      </c>
      <c r="G88" s="100">
        <f t="shared" si="8"/>
        <v>0</v>
      </c>
    </row>
    <row r="89" spans="1:7" x14ac:dyDescent="0.25">
      <c r="A89" s="20" t="s">
        <v>12</v>
      </c>
      <c r="B89" s="51"/>
      <c r="C89" s="60" t="s">
        <v>92</v>
      </c>
      <c r="D89" s="65" t="s">
        <v>89</v>
      </c>
      <c r="E89" s="105">
        <v>1.71</v>
      </c>
      <c r="F89" s="44">
        <v>0</v>
      </c>
      <c r="G89" s="100">
        <f t="shared" si="8"/>
        <v>0</v>
      </c>
    </row>
    <row r="90" spans="1:7" x14ac:dyDescent="0.25">
      <c r="A90" s="20" t="s">
        <v>12</v>
      </c>
      <c r="B90" s="51"/>
      <c r="C90" s="60" t="s">
        <v>93</v>
      </c>
      <c r="D90" s="65" t="s">
        <v>89</v>
      </c>
      <c r="E90" s="105">
        <v>0.12</v>
      </c>
      <c r="F90" s="44">
        <v>0</v>
      </c>
      <c r="G90" s="100">
        <f t="shared" si="8"/>
        <v>0</v>
      </c>
    </row>
    <row r="91" spans="1:7" x14ac:dyDescent="0.25">
      <c r="A91" s="20" t="s">
        <v>12</v>
      </c>
      <c r="B91" s="51"/>
      <c r="C91" s="60" t="s">
        <v>21</v>
      </c>
      <c r="D91" s="65" t="s">
        <v>94</v>
      </c>
      <c r="E91" s="105">
        <v>1</v>
      </c>
      <c r="F91" s="44">
        <v>0</v>
      </c>
      <c r="G91" s="100">
        <f t="shared" si="8"/>
        <v>0</v>
      </c>
    </row>
    <row r="92" spans="1:7" ht="165.75" x14ac:dyDescent="0.25">
      <c r="A92" s="20" t="s">
        <v>12</v>
      </c>
      <c r="B92" s="51" t="s">
        <v>101</v>
      </c>
      <c r="C92" s="60" t="s">
        <v>102</v>
      </c>
      <c r="D92" s="65"/>
      <c r="E92" s="105"/>
      <c r="F92" s="106"/>
      <c r="G92" s="100"/>
    </row>
    <row r="93" spans="1:7" x14ac:dyDescent="0.25">
      <c r="A93" s="20" t="s">
        <v>12</v>
      </c>
      <c r="B93" s="104"/>
      <c r="C93" s="107" t="s">
        <v>103</v>
      </c>
      <c r="D93" s="65"/>
      <c r="E93" s="105"/>
      <c r="F93" s="106"/>
      <c r="G93" s="100"/>
    </row>
    <row r="94" spans="1:7" x14ac:dyDescent="0.25">
      <c r="A94" s="20" t="s">
        <v>12</v>
      </c>
      <c r="B94" s="104"/>
      <c r="C94" s="60" t="s">
        <v>88</v>
      </c>
      <c r="D94" s="65" t="s">
        <v>89</v>
      </c>
      <c r="E94" s="105">
        <v>1.4</v>
      </c>
      <c r="F94" s="44">
        <v>0</v>
      </c>
      <c r="G94" s="100">
        <f t="shared" ref="G94:G98" si="9">SUM(E94*F94)</f>
        <v>0</v>
      </c>
    </row>
    <row r="95" spans="1:7" x14ac:dyDescent="0.25">
      <c r="A95" s="20" t="s">
        <v>12</v>
      </c>
      <c r="B95" s="104"/>
      <c r="C95" s="60" t="s">
        <v>90</v>
      </c>
      <c r="D95" s="65" t="s">
        <v>91</v>
      </c>
      <c r="E95" s="105">
        <v>57</v>
      </c>
      <c r="F95" s="44">
        <v>0</v>
      </c>
      <c r="G95" s="100">
        <f t="shared" si="9"/>
        <v>0</v>
      </c>
    </row>
    <row r="96" spans="1:7" x14ac:dyDescent="0.25">
      <c r="A96" s="20" t="s">
        <v>12</v>
      </c>
      <c r="B96" s="104"/>
      <c r="C96" s="60" t="s">
        <v>92</v>
      </c>
      <c r="D96" s="65" t="s">
        <v>89</v>
      </c>
      <c r="E96" s="105">
        <v>2.41</v>
      </c>
      <c r="F96" s="44">
        <v>0</v>
      </c>
      <c r="G96" s="100">
        <f t="shared" si="9"/>
        <v>0</v>
      </c>
    </row>
    <row r="97" spans="1:7" x14ac:dyDescent="0.25">
      <c r="A97" s="20" t="s">
        <v>12</v>
      </c>
      <c r="B97" s="104"/>
      <c r="C97" s="60" t="s">
        <v>93</v>
      </c>
      <c r="D97" s="65" t="s">
        <v>89</v>
      </c>
      <c r="E97" s="105">
        <v>0.35</v>
      </c>
      <c r="F97" s="44">
        <v>0</v>
      </c>
      <c r="G97" s="100">
        <f t="shared" si="9"/>
        <v>0</v>
      </c>
    </row>
    <row r="98" spans="1:7" x14ac:dyDescent="0.25">
      <c r="A98" s="20" t="s">
        <v>12</v>
      </c>
      <c r="B98" s="104"/>
      <c r="C98" s="60" t="s">
        <v>21</v>
      </c>
      <c r="D98" s="65" t="s">
        <v>94</v>
      </c>
      <c r="E98" s="105">
        <v>1</v>
      </c>
      <c r="F98" s="44">
        <v>0</v>
      </c>
      <c r="G98" s="100">
        <f t="shared" si="9"/>
        <v>0</v>
      </c>
    </row>
    <row r="99" spans="1:7" x14ac:dyDescent="0.25">
      <c r="A99" s="20" t="s">
        <v>12</v>
      </c>
      <c r="B99" s="108"/>
      <c r="C99" s="108"/>
      <c r="D99" s="108"/>
      <c r="E99" s="108"/>
      <c r="F99" s="72" t="s">
        <v>104</v>
      </c>
      <c r="G99" s="109">
        <f>SUM(G47:G98)</f>
        <v>0</v>
      </c>
    </row>
    <row r="100" spans="1:7" x14ac:dyDescent="0.25">
      <c r="A100" s="20" t="s">
        <v>12</v>
      </c>
      <c r="B100" s="110" t="s">
        <v>105</v>
      </c>
      <c r="C100" s="108" t="s">
        <v>106</v>
      </c>
      <c r="D100" s="111"/>
      <c r="E100" s="112"/>
      <c r="F100" s="71"/>
      <c r="G100" s="73"/>
    </row>
    <row r="101" spans="1:7" x14ac:dyDescent="0.25">
      <c r="A101" s="20" t="s">
        <v>12</v>
      </c>
      <c r="B101" s="113"/>
      <c r="C101" s="114"/>
      <c r="D101" s="115"/>
      <c r="E101" s="116"/>
      <c r="F101" s="117"/>
      <c r="G101" s="118"/>
    </row>
    <row r="102" spans="1:7" x14ac:dyDescent="0.25">
      <c r="A102" s="20" t="s">
        <v>12</v>
      </c>
      <c r="B102" s="38"/>
      <c r="C102" s="119" t="s">
        <v>107</v>
      </c>
      <c r="D102" s="98"/>
      <c r="E102" s="40"/>
      <c r="F102" s="40"/>
      <c r="G102" s="70"/>
    </row>
    <row r="103" spans="1:7" x14ac:dyDescent="0.25">
      <c r="A103" s="20" t="s">
        <v>12</v>
      </c>
      <c r="B103" s="38" t="s">
        <v>108</v>
      </c>
      <c r="C103" s="120" t="s">
        <v>109</v>
      </c>
      <c r="D103" s="98" t="s">
        <v>22</v>
      </c>
      <c r="E103" s="121">
        <v>6</v>
      </c>
      <c r="F103" s="44">
        <v>0</v>
      </c>
      <c r="G103" s="70">
        <f t="shared" ref="G103:G107" si="10">SUM(E103*F103)</f>
        <v>0</v>
      </c>
    </row>
    <row r="104" spans="1:7" x14ac:dyDescent="0.25">
      <c r="A104" s="20" t="s">
        <v>12</v>
      </c>
      <c r="B104" s="38" t="s">
        <v>110</v>
      </c>
      <c r="C104" s="122" t="s">
        <v>111</v>
      </c>
      <c r="D104" s="98" t="s">
        <v>22</v>
      </c>
      <c r="E104" s="121">
        <v>14</v>
      </c>
      <c r="F104" s="44">
        <v>0</v>
      </c>
      <c r="G104" s="70">
        <f t="shared" si="10"/>
        <v>0</v>
      </c>
    </row>
    <row r="105" spans="1:7" x14ac:dyDescent="0.25">
      <c r="A105" s="20" t="s">
        <v>12</v>
      </c>
      <c r="B105" s="38" t="s">
        <v>112</v>
      </c>
      <c r="C105" s="123" t="s">
        <v>113</v>
      </c>
      <c r="D105" s="98" t="s">
        <v>22</v>
      </c>
      <c r="E105" s="121">
        <v>3</v>
      </c>
      <c r="F105" s="44">
        <v>0</v>
      </c>
      <c r="G105" s="70">
        <f t="shared" si="10"/>
        <v>0</v>
      </c>
    </row>
    <row r="106" spans="1:7" x14ac:dyDescent="0.25">
      <c r="A106" s="20" t="s">
        <v>12</v>
      </c>
      <c r="B106" s="38" t="s">
        <v>114</v>
      </c>
      <c r="C106" s="50" t="s">
        <v>115</v>
      </c>
      <c r="D106" s="98" t="s">
        <v>22</v>
      </c>
      <c r="E106" s="121">
        <v>9</v>
      </c>
      <c r="F106" s="44">
        <v>0</v>
      </c>
      <c r="G106" s="70">
        <f t="shared" si="10"/>
        <v>0</v>
      </c>
    </row>
    <row r="107" spans="1:7" x14ac:dyDescent="0.25">
      <c r="A107" s="20" t="s">
        <v>12</v>
      </c>
      <c r="B107" s="38" t="s">
        <v>116</v>
      </c>
      <c r="C107" s="124" t="s">
        <v>117</v>
      </c>
      <c r="D107" s="98" t="s">
        <v>22</v>
      </c>
      <c r="E107" s="121">
        <v>18</v>
      </c>
      <c r="F107" s="44">
        <v>0</v>
      </c>
      <c r="G107" s="70">
        <f t="shared" si="10"/>
        <v>0</v>
      </c>
    </row>
    <row r="108" spans="1:7" x14ac:dyDescent="0.25">
      <c r="A108" s="20" t="s">
        <v>12</v>
      </c>
      <c r="B108" s="38"/>
      <c r="C108" s="123"/>
      <c r="D108" s="98"/>
      <c r="E108" s="125">
        <f>SUM(E103:E107)</f>
        <v>50</v>
      </c>
      <c r="F108" s="99"/>
      <c r="G108" s="70"/>
    </row>
    <row r="109" spans="1:7" x14ac:dyDescent="0.25">
      <c r="A109" s="20" t="s">
        <v>12</v>
      </c>
      <c r="B109" s="38"/>
      <c r="C109" s="119" t="s">
        <v>118</v>
      </c>
      <c r="D109" s="98"/>
      <c r="E109" s="40"/>
      <c r="F109" s="40"/>
      <c r="G109" s="70"/>
    </row>
    <row r="110" spans="1:7" x14ac:dyDescent="0.25">
      <c r="A110" s="20" t="s">
        <v>12</v>
      </c>
      <c r="B110" s="38" t="s">
        <v>119</v>
      </c>
      <c r="C110" s="120" t="s">
        <v>120</v>
      </c>
      <c r="D110" s="98" t="s">
        <v>22</v>
      </c>
      <c r="E110" s="121">
        <v>24</v>
      </c>
      <c r="F110" s="44">
        <v>0</v>
      </c>
      <c r="G110" s="70">
        <f t="shared" ref="G110:G113" si="11">SUM(E110*F110)</f>
        <v>0</v>
      </c>
    </row>
    <row r="111" spans="1:7" x14ac:dyDescent="0.25">
      <c r="A111" s="20" t="s">
        <v>12</v>
      </c>
      <c r="B111" s="38" t="s">
        <v>121</v>
      </c>
      <c r="C111" s="120" t="s">
        <v>122</v>
      </c>
      <c r="D111" s="98" t="s">
        <v>22</v>
      </c>
      <c r="E111" s="121">
        <v>6</v>
      </c>
      <c r="F111" s="44">
        <v>0</v>
      </c>
      <c r="G111" s="70">
        <f t="shared" si="11"/>
        <v>0</v>
      </c>
    </row>
    <row r="112" spans="1:7" x14ac:dyDescent="0.25">
      <c r="A112" s="20" t="s">
        <v>12</v>
      </c>
      <c r="B112" s="38" t="s">
        <v>123</v>
      </c>
      <c r="C112" s="120" t="s">
        <v>124</v>
      </c>
      <c r="D112" s="98" t="s">
        <v>22</v>
      </c>
      <c r="E112" s="121">
        <v>13</v>
      </c>
      <c r="F112" s="44">
        <v>0</v>
      </c>
      <c r="G112" s="70">
        <f t="shared" si="11"/>
        <v>0</v>
      </c>
    </row>
    <row r="113" spans="1:7" x14ac:dyDescent="0.25">
      <c r="A113" s="20" t="s">
        <v>12</v>
      </c>
      <c r="B113" s="38" t="s">
        <v>125</v>
      </c>
      <c r="C113" s="120" t="s">
        <v>126</v>
      </c>
      <c r="D113" s="98" t="s">
        <v>22</v>
      </c>
      <c r="E113" s="121">
        <v>8</v>
      </c>
      <c r="F113" s="44">
        <v>0</v>
      </c>
      <c r="G113" s="70">
        <f t="shared" si="11"/>
        <v>0</v>
      </c>
    </row>
    <row r="114" spans="1:7" x14ac:dyDescent="0.25">
      <c r="A114" s="20" t="s">
        <v>12</v>
      </c>
      <c r="B114" s="38" t="s">
        <v>127</v>
      </c>
      <c r="C114" s="126" t="s">
        <v>128</v>
      </c>
      <c r="D114" s="127" t="s">
        <v>22</v>
      </c>
      <c r="E114" s="128">
        <v>16</v>
      </c>
      <c r="F114" s="44">
        <v>0</v>
      </c>
      <c r="G114" s="130">
        <f>SUM(E114*F114)</f>
        <v>0</v>
      </c>
    </row>
    <row r="115" spans="1:7" x14ac:dyDescent="0.25">
      <c r="A115" s="20" t="s">
        <v>12</v>
      </c>
      <c r="B115" s="38" t="s">
        <v>129</v>
      </c>
      <c r="C115" s="124" t="s">
        <v>130</v>
      </c>
      <c r="D115" s="98" t="s">
        <v>22</v>
      </c>
      <c r="E115" s="121">
        <v>8</v>
      </c>
      <c r="F115" s="44">
        <v>0</v>
      </c>
      <c r="G115" s="70">
        <f t="shared" ref="G115:G116" si="12">SUM(E115*F115)</f>
        <v>0</v>
      </c>
    </row>
    <row r="116" spans="1:7" x14ac:dyDescent="0.25">
      <c r="A116" s="20" t="s">
        <v>12</v>
      </c>
      <c r="B116" s="38" t="s">
        <v>131</v>
      </c>
      <c r="C116" s="131" t="s">
        <v>132</v>
      </c>
      <c r="D116" s="98" t="s">
        <v>22</v>
      </c>
      <c r="E116" s="121">
        <v>30</v>
      </c>
      <c r="F116" s="44">
        <v>0</v>
      </c>
      <c r="G116" s="70">
        <f t="shared" si="12"/>
        <v>0</v>
      </c>
    </row>
    <row r="117" spans="1:7" x14ac:dyDescent="0.25">
      <c r="A117" s="20"/>
      <c r="B117" s="38"/>
      <c r="C117" s="131"/>
      <c r="D117" s="98"/>
      <c r="E117" s="132">
        <f>SUM(E110:E116)</f>
        <v>105</v>
      </c>
      <c r="F117" s="99"/>
      <c r="G117" s="70"/>
    </row>
    <row r="118" spans="1:7" x14ac:dyDescent="0.25">
      <c r="A118" s="20" t="s">
        <v>12</v>
      </c>
      <c r="B118" s="38"/>
      <c r="C118" s="119" t="s">
        <v>133</v>
      </c>
      <c r="D118" s="98"/>
      <c r="E118" s="132"/>
      <c r="F118" s="40"/>
      <c r="G118" s="70"/>
    </row>
    <row r="119" spans="1:7" x14ac:dyDescent="0.25">
      <c r="A119" s="20" t="s">
        <v>12</v>
      </c>
      <c r="B119" s="38" t="s">
        <v>134</v>
      </c>
      <c r="C119" s="120" t="s">
        <v>135</v>
      </c>
      <c r="D119" s="98" t="s">
        <v>22</v>
      </c>
      <c r="E119" s="121">
        <v>27</v>
      </c>
      <c r="F119" s="44">
        <v>0</v>
      </c>
      <c r="G119" s="70">
        <f t="shared" ref="G119" si="13">SUM(E119*F119)</f>
        <v>0</v>
      </c>
    </row>
    <row r="120" spans="1:7" x14ac:dyDescent="0.25">
      <c r="A120" s="20" t="s">
        <v>12</v>
      </c>
      <c r="B120" s="38" t="s">
        <v>136</v>
      </c>
      <c r="C120" s="133" t="s">
        <v>137</v>
      </c>
      <c r="D120" s="134" t="s">
        <v>22</v>
      </c>
      <c r="E120" s="135">
        <v>198</v>
      </c>
      <c r="F120" s="44">
        <v>0</v>
      </c>
      <c r="G120" s="136">
        <f>SUM(E120*F120)</f>
        <v>0</v>
      </c>
    </row>
    <row r="121" spans="1:7" x14ac:dyDescent="0.25">
      <c r="A121" s="20" t="s">
        <v>12</v>
      </c>
      <c r="B121" s="137"/>
      <c r="C121" s="138"/>
      <c r="D121" s="139"/>
      <c r="E121" s="140">
        <f>SUM(E119:E120)</f>
        <v>225</v>
      </c>
      <c r="F121" s="141"/>
      <c r="G121" s="142"/>
    </row>
    <row r="122" spans="1:7" x14ac:dyDescent="0.25">
      <c r="A122" s="20" t="s">
        <v>12</v>
      </c>
      <c r="B122" s="38"/>
      <c r="C122" s="119" t="s">
        <v>138</v>
      </c>
      <c r="D122" s="98"/>
      <c r="E122" s="40"/>
      <c r="F122" s="40"/>
      <c r="G122" s="70"/>
    </row>
    <row r="123" spans="1:7" x14ac:dyDescent="0.25">
      <c r="A123" s="20" t="s">
        <v>12</v>
      </c>
      <c r="B123" s="134" t="s">
        <v>139</v>
      </c>
      <c r="C123" s="133" t="s">
        <v>140</v>
      </c>
      <c r="D123" s="134" t="s">
        <v>22</v>
      </c>
      <c r="E123" s="135">
        <v>5</v>
      </c>
      <c r="F123" s="44">
        <v>0</v>
      </c>
      <c r="G123" s="136">
        <f>SUM(E123*F123)</f>
        <v>0</v>
      </c>
    </row>
    <row r="124" spans="1:7" x14ac:dyDescent="0.25">
      <c r="A124" s="20" t="s">
        <v>12</v>
      </c>
      <c r="B124" s="134" t="s">
        <v>141</v>
      </c>
      <c r="C124" s="133" t="s">
        <v>142</v>
      </c>
      <c r="D124" s="134" t="s">
        <v>22</v>
      </c>
      <c r="E124" s="135">
        <v>26</v>
      </c>
      <c r="F124" s="44">
        <v>0</v>
      </c>
      <c r="G124" s="136">
        <f t="shared" ref="G124:G127" si="14">SUM(E124*F124)</f>
        <v>0</v>
      </c>
    </row>
    <row r="125" spans="1:7" x14ac:dyDescent="0.25">
      <c r="A125" s="20" t="s">
        <v>12</v>
      </c>
      <c r="B125" s="134" t="s">
        <v>143</v>
      </c>
      <c r="C125" s="133" t="s">
        <v>144</v>
      </c>
      <c r="D125" s="134" t="s">
        <v>22</v>
      </c>
      <c r="E125" s="135">
        <v>20</v>
      </c>
      <c r="F125" s="44">
        <v>0</v>
      </c>
      <c r="G125" s="136">
        <f t="shared" si="14"/>
        <v>0</v>
      </c>
    </row>
    <row r="126" spans="1:7" x14ac:dyDescent="0.25">
      <c r="A126" s="20" t="s">
        <v>12</v>
      </c>
      <c r="B126" s="134" t="s">
        <v>145</v>
      </c>
      <c r="C126" s="133" t="s">
        <v>115</v>
      </c>
      <c r="D126" s="134" t="s">
        <v>22</v>
      </c>
      <c r="E126" s="135">
        <v>18</v>
      </c>
      <c r="F126" s="44">
        <v>0</v>
      </c>
      <c r="G126" s="136">
        <f t="shared" si="14"/>
        <v>0</v>
      </c>
    </row>
    <row r="127" spans="1:7" x14ac:dyDescent="0.25">
      <c r="A127" s="20" t="s">
        <v>12</v>
      </c>
      <c r="B127" s="134" t="s">
        <v>146</v>
      </c>
      <c r="C127" s="133" t="s">
        <v>147</v>
      </c>
      <c r="D127" s="134" t="s">
        <v>22</v>
      </c>
      <c r="E127" s="135">
        <v>20</v>
      </c>
      <c r="F127" s="44">
        <v>0</v>
      </c>
      <c r="G127" s="136">
        <f t="shared" si="14"/>
        <v>0</v>
      </c>
    </row>
    <row r="128" spans="1:7" x14ac:dyDescent="0.25">
      <c r="A128" s="20" t="s">
        <v>12</v>
      </c>
      <c r="B128" s="137"/>
      <c r="C128" s="138"/>
      <c r="D128" s="139"/>
      <c r="E128" s="140">
        <f>SUM(E123:E127)</f>
        <v>89</v>
      </c>
      <c r="F128" s="141"/>
      <c r="G128" s="142"/>
    </row>
    <row r="129" spans="1:7" x14ac:dyDescent="0.25">
      <c r="A129" s="20" t="s">
        <v>12</v>
      </c>
      <c r="B129" s="108"/>
      <c r="C129" s="108"/>
      <c r="D129" s="108"/>
      <c r="E129" s="108"/>
      <c r="F129" s="72" t="s">
        <v>148</v>
      </c>
      <c r="G129" s="109">
        <f>SUM(G101:G128)</f>
        <v>0</v>
      </c>
    </row>
    <row r="130" spans="1:7" x14ac:dyDescent="0.25">
      <c r="A130" s="20" t="s">
        <v>12</v>
      </c>
      <c r="B130" s="143" t="s">
        <v>149</v>
      </c>
      <c r="C130" s="144" t="s">
        <v>150</v>
      </c>
      <c r="D130" s="145"/>
      <c r="E130" s="145"/>
      <c r="F130" s="145"/>
      <c r="G130" s="145"/>
    </row>
    <row r="131" spans="1:7" ht="127.5" x14ac:dyDescent="0.25">
      <c r="A131" s="20" t="s">
        <v>12</v>
      </c>
      <c r="B131" s="146" t="s">
        <v>151</v>
      </c>
      <c r="C131" s="147" t="s">
        <v>152</v>
      </c>
      <c r="D131" s="127"/>
      <c r="E131" s="129"/>
      <c r="F131" s="129"/>
      <c r="G131" s="148"/>
    </row>
    <row r="132" spans="1:7" ht="51" x14ac:dyDescent="0.25">
      <c r="A132" s="20" t="s">
        <v>12</v>
      </c>
      <c r="B132" s="146"/>
      <c r="C132" s="149" t="s">
        <v>153</v>
      </c>
      <c r="D132" s="127"/>
      <c r="E132" s="129"/>
      <c r="F132" s="129"/>
      <c r="G132" s="148"/>
    </row>
    <row r="133" spans="1:7" x14ac:dyDescent="0.25">
      <c r="A133" s="20" t="s">
        <v>12</v>
      </c>
      <c r="B133" s="146"/>
      <c r="C133" s="60" t="s">
        <v>30</v>
      </c>
      <c r="D133" s="127" t="s">
        <v>154</v>
      </c>
      <c r="E133" s="129">
        <v>248</v>
      </c>
      <c r="F133" s="44">
        <v>0</v>
      </c>
      <c r="G133" s="148">
        <f t="shared" ref="G133:G134" si="15">SUM(E133*F133)</f>
        <v>0</v>
      </c>
    </row>
    <row r="134" spans="1:7" x14ac:dyDescent="0.25">
      <c r="A134" s="20" t="s">
        <v>12</v>
      </c>
      <c r="B134" s="146"/>
      <c r="C134" s="41" t="s">
        <v>21</v>
      </c>
      <c r="D134" s="127" t="s">
        <v>154</v>
      </c>
      <c r="E134" s="129">
        <v>248</v>
      </c>
      <c r="F134" s="44">
        <v>0</v>
      </c>
      <c r="G134" s="148">
        <f t="shared" si="15"/>
        <v>0</v>
      </c>
    </row>
    <row r="135" spans="1:7" x14ac:dyDescent="0.25">
      <c r="A135" s="20" t="s">
        <v>12</v>
      </c>
      <c r="B135" s="71"/>
      <c r="C135" s="71"/>
      <c r="D135" s="71"/>
      <c r="E135" s="71"/>
      <c r="F135" s="72" t="s">
        <v>155</v>
      </c>
      <c r="G135" s="73">
        <f>SUM(G131:G134)</f>
        <v>0</v>
      </c>
    </row>
    <row r="136" spans="1:7" x14ac:dyDescent="0.25">
      <c r="A136" s="20" t="s">
        <v>12</v>
      </c>
      <c r="B136" s="143" t="s">
        <v>156</v>
      </c>
      <c r="C136" s="144" t="s">
        <v>157</v>
      </c>
      <c r="D136" s="145"/>
      <c r="E136" s="145"/>
      <c r="F136" s="145"/>
      <c r="G136" s="145"/>
    </row>
    <row r="137" spans="1:7" x14ac:dyDescent="0.25">
      <c r="A137" s="20" t="s">
        <v>12</v>
      </c>
      <c r="B137" s="150"/>
      <c r="C137" s="151"/>
      <c r="D137" s="152"/>
      <c r="E137" s="152"/>
      <c r="F137" s="152"/>
      <c r="G137" s="152"/>
    </row>
    <row r="138" spans="1:7" ht="63.75" x14ac:dyDescent="0.25">
      <c r="A138" s="20" t="s">
        <v>12</v>
      </c>
      <c r="B138" s="80" t="s">
        <v>158</v>
      </c>
      <c r="C138" s="153" t="s">
        <v>159</v>
      </c>
      <c r="D138" s="50"/>
      <c r="E138" s="50"/>
      <c r="F138" s="50"/>
      <c r="G138" s="50"/>
    </row>
    <row r="139" spans="1:7" ht="15.75" x14ac:dyDescent="0.25">
      <c r="A139" s="20" t="s">
        <v>12</v>
      </c>
      <c r="B139" s="80"/>
      <c r="C139" s="60" t="s">
        <v>30</v>
      </c>
      <c r="D139" s="88" t="s">
        <v>160</v>
      </c>
      <c r="E139" s="154">
        <v>150</v>
      </c>
      <c r="F139" s="44">
        <v>0</v>
      </c>
      <c r="G139" s="89">
        <f t="shared" ref="G139:G140" si="16">SUM(E139*F139)</f>
        <v>0</v>
      </c>
    </row>
    <row r="140" spans="1:7" ht="15.75" x14ac:dyDescent="0.25">
      <c r="A140" s="20" t="s">
        <v>12</v>
      </c>
      <c r="B140" s="80"/>
      <c r="C140" s="41" t="s">
        <v>21</v>
      </c>
      <c r="D140" s="88" t="s">
        <v>160</v>
      </c>
      <c r="E140" s="154">
        <v>150</v>
      </c>
      <c r="F140" s="44">
        <v>0</v>
      </c>
      <c r="G140" s="89">
        <f t="shared" si="16"/>
        <v>0</v>
      </c>
    </row>
    <row r="141" spans="1:7" ht="89.25" x14ac:dyDescent="0.25">
      <c r="A141" s="20" t="s">
        <v>12</v>
      </c>
      <c r="B141" s="155" t="s">
        <v>161</v>
      </c>
      <c r="C141" s="156" t="s">
        <v>162</v>
      </c>
      <c r="D141" s="88"/>
      <c r="E141" s="154"/>
      <c r="F141" s="85"/>
      <c r="G141" s="89"/>
    </row>
    <row r="142" spans="1:7" x14ac:dyDescent="0.25">
      <c r="A142" s="20" t="s">
        <v>12</v>
      </c>
      <c r="B142" s="80"/>
      <c r="C142" s="60" t="s">
        <v>30</v>
      </c>
      <c r="D142" s="157" t="s">
        <v>27</v>
      </c>
      <c r="E142" s="85">
        <v>78</v>
      </c>
      <c r="F142" s="44">
        <v>0</v>
      </c>
      <c r="G142" s="66">
        <f>E142*F142</f>
        <v>0</v>
      </c>
    </row>
    <row r="143" spans="1:7" x14ac:dyDescent="0.25">
      <c r="A143" s="20" t="s">
        <v>12</v>
      </c>
      <c r="B143" s="80"/>
      <c r="C143" s="41" t="s">
        <v>21</v>
      </c>
      <c r="D143" s="157" t="s">
        <v>27</v>
      </c>
      <c r="E143" s="85">
        <v>78</v>
      </c>
      <c r="F143" s="44">
        <v>0</v>
      </c>
      <c r="G143" s="66">
        <f>E143*F143</f>
        <v>0</v>
      </c>
    </row>
    <row r="144" spans="1:7" ht="63.75" x14ac:dyDescent="0.25">
      <c r="A144" s="20" t="s">
        <v>12</v>
      </c>
      <c r="B144" s="155" t="s">
        <v>163</v>
      </c>
      <c r="C144" s="159" t="s">
        <v>164</v>
      </c>
      <c r="D144" s="88"/>
      <c r="E144" s="154"/>
      <c r="F144" s="85"/>
      <c r="G144" s="89"/>
    </row>
    <row r="145" spans="1:7" ht="25.5" x14ac:dyDescent="0.25">
      <c r="A145" s="20" t="s">
        <v>12</v>
      </c>
      <c r="B145" s="160"/>
      <c r="C145" s="159" t="s">
        <v>165</v>
      </c>
      <c r="D145" s="161"/>
      <c r="E145" s="161"/>
      <c r="F145" s="161"/>
      <c r="G145" s="161"/>
    </row>
    <row r="146" spans="1:7" x14ac:dyDescent="0.25">
      <c r="A146" s="20" t="s">
        <v>12</v>
      </c>
      <c r="B146" s="80"/>
      <c r="C146" s="60" t="s">
        <v>30</v>
      </c>
      <c r="D146" s="157" t="s">
        <v>166</v>
      </c>
      <c r="E146" s="162">
        <v>4</v>
      </c>
      <c r="F146" s="44">
        <v>0</v>
      </c>
      <c r="G146" s="163">
        <f>SUM(E146*F146)</f>
        <v>0</v>
      </c>
    </row>
    <row r="147" spans="1:7" x14ac:dyDescent="0.25">
      <c r="A147" s="20" t="s">
        <v>12</v>
      </c>
      <c r="B147" s="80"/>
      <c r="C147" s="41" t="s">
        <v>21</v>
      </c>
      <c r="D147" s="157" t="s">
        <v>166</v>
      </c>
      <c r="E147" s="162">
        <v>4</v>
      </c>
      <c r="F147" s="44">
        <v>0</v>
      </c>
      <c r="G147" s="163">
        <f>SUM(E147*F147)</f>
        <v>0</v>
      </c>
    </row>
    <row r="148" spans="1:7" ht="38.25" x14ac:dyDescent="0.25">
      <c r="A148" s="20" t="s">
        <v>12</v>
      </c>
      <c r="B148" s="155" t="s">
        <v>167</v>
      </c>
      <c r="C148" s="159" t="s">
        <v>168</v>
      </c>
      <c r="D148" s="88"/>
      <c r="E148" s="154"/>
      <c r="F148" s="85"/>
      <c r="G148" s="89"/>
    </row>
    <row r="149" spans="1:7" x14ac:dyDescent="0.25">
      <c r="A149" s="20" t="s">
        <v>12</v>
      </c>
      <c r="B149" s="80"/>
      <c r="C149" s="60" t="s">
        <v>30</v>
      </c>
      <c r="D149" s="157" t="s">
        <v>166</v>
      </c>
      <c r="E149" s="162">
        <v>5.6</v>
      </c>
      <c r="F149" s="44">
        <v>0</v>
      </c>
      <c r="G149" s="163">
        <f>SUM(E149*F149)</f>
        <v>0</v>
      </c>
    </row>
    <row r="150" spans="1:7" x14ac:dyDescent="0.25">
      <c r="A150" s="20" t="s">
        <v>12</v>
      </c>
      <c r="B150" s="80"/>
      <c r="C150" s="41" t="s">
        <v>21</v>
      </c>
      <c r="D150" s="157" t="s">
        <v>166</v>
      </c>
      <c r="E150" s="162">
        <v>5.6</v>
      </c>
      <c r="F150" s="44">
        <v>0</v>
      </c>
      <c r="G150" s="163">
        <f>SUM(E150*F150)</f>
        <v>0</v>
      </c>
    </row>
    <row r="151" spans="1:7" x14ac:dyDescent="0.25">
      <c r="A151" s="20" t="s">
        <v>12</v>
      </c>
      <c r="B151" s="108"/>
      <c r="C151" s="108"/>
      <c r="D151" s="108"/>
      <c r="E151" s="108"/>
      <c r="F151" s="72" t="s">
        <v>169</v>
      </c>
      <c r="G151" s="109">
        <f>SUM(G138:G150)</f>
        <v>0</v>
      </c>
    </row>
    <row r="152" spans="1:7" x14ac:dyDescent="0.25">
      <c r="A152" s="20" t="s">
        <v>12</v>
      </c>
      <c r="B152" s="164"/>
      <c r="C152" s="18"/>
      <c r="D152" s="165"/>
      <c r="E152" s="166"/>
      <c r="F152" s="18"/>
      <c r="G152" s="167"/>
    </row>
    <row r="153" spans="1:7" ht="15.75" x14ac:dyDescent="0.25">
      <c r="A153" s="20" t="s">
        <v>12</v>
      </c>
      <c r="B153" s="168"/>
      <c r="C153" s="169" t="s">
        <v>170</v>
      </c>
      <c r="D153" s="170"/>
      <c r="E153" s="171"/>
      <c r="F153" s="172"/>
      <c r="G153" s="173"/>
    </row>
    <row r="154" spans="1:7" ht="15.75" x14ac:dyDescent="0.25">
      <c r="A154" s="20" t="s">
        <v>12</v>
      </c>
      <c r="B154" s="168"/>
      <c r="C154" s="172"/>
      <c r="D154" s="170"/>
      <c r="E154" s="171"/>
      <c r="F154" s="172"/>
      <c r="G154" s="173"/>
    </row>
    <row r="155" spans="1:7" ht="15.75" x14ac:dyDescent="0.25">
      <c r="A155" s="20" t="s">
        <v>12</v>
      </c>
      <c r="B155" s="174" t="s">
        <v>171</v>
      </c>
      <c r="C155" s="175" t="s">
        <v>16</v>
      </c>
      <c r="D155" s="170"/>
      <c r="E155" s="171"/>
      <c r="F155" s="172"/>
      <c r="G155" s="173">
        <f>SUM(G27)</f>
        <v>0</v>
      </c>
    </row>
    <row r="156" spans="1:7" ht="15.75" x14ac:dyDescent="0.25">
      <c r="A156" s="20" t="s">
        <v>12</v>
      </c>
      <c r="B156" s="174" t="s">
        <v>172</v>
      </c>
      <c r="C156" s="175" t="s">
        <v>39</v>
      </c>
      <c r="D156" s="170"/>
      <c r="E156" s="171"/>
      <c r="F156" s="172"/>
      <c r="G156" s="173">
        <f>SUM(G45)</f>
        <v>0</v>
      </c>
    </row>
    <row r="157" spans="1:7" ht="15.75" x14ac:dyDescent="0.25">
      <c r="A157" s="20" t="s">
        <v>12</v>
      </c>
      <c r="B157" s="174" t="s">
        <v>173</v>
      </c>
      <c r="C157" s="175" t="s">
        <v>60</v>
      </c>
      <c r="D157" s="170"/>
      <c r="E157" s="171"/>
      <c r="F157" s="172"/>
      <c r="G157" s="173">
        <f>SUM(G99)</f>
        <v>0</v>
      </c>
    </row>
    <row r="158" spans="1:7" ht="15.75" x14ac:dyDescent="0.25">
      <c r="A158" s="20" t="s">
        <v>12</v>
      </c>
      <c r="B158" s="174" t="s">
        <v>174</v>
      </c>
      <c r="C158" s="175" t="s">
        <v>106</v>
      </c>
      <c r="D158" s="170"/>
      <c r="E158" s="171"/>
      <c r="F158" s="172"/>
      <c r="G158" s="173">
        <f>SUM(G129)</f>
        <v>0</v>
      </c>
    </row>
    <row r="159" spans="1:7" ht="15.75" x14ac:dyDescent="0.25">
      <c r="A159" s="20" t="s">
        <v>12</v>
      </c>
      <c r="B159" s="174" t="s">
        <v>175</v>
      </c>
      <c r="C159" s="175" t="s">
        <v>150</v>
      </c>
      <c r="D159" s="170"/>
      <c r="E159" s="171"/>
      <c r="F159" s="172"/>
      <c r="G159" s="173">
        <f>SUM(G135)</f>
        <v>0</v>
      </c>
    </row>
    <row r="160" spans="1:7" ht="15.75" x14ac:dyDescent="0.25">
      <c r="A160" s="20" t="s">
        <v>12</v>
      </c>
      <c r="B160" s="174" t="s">
        <v>176</v>
      </c>
      <c r="C160" s="175" t="s">
        <v>177</v>
      </c>
      <c r="D160" s="170"/>
      <c r="E160" s="171"/>
      <c r="F160" s="172"/>
      <c r="G160" s="173">
        <f>SUM(G151)</f>
        <v>0</v>
      </c>
    </row>
    <row r="161" spans="1:7" x14ac:dyDescent="0.25">
      <c r="A161" s="20" t="s">
        <v>12</v>
      </c>
      <c r="B161" s="164"/>
      <c r="C161" s="18"/>
      <c r="D161" s="165"/>
      <c r="E161" s="166"/>
      <c r="F161" s="18"/>
      <c r="G161" s="167"/>
    </row>
    <row r="162" spans="1:7" ht="15.75" x14ac:dyDescent="0.25">
      <c r="A162" s="20" t="s">
        <v>12</v>
      </c>
      <c r="B162" s="168"/>
      <c r="C162" s="175" t="s">
        <v>178</v>
      </c>
      <c r="D162" s="170"/>
      <c r="E162" s="171"/>
      <c r="F162" s="338">
        <f>SUM(G155:G160)</f>
        <v>0</v>
      </c>
      <c r="G162" s="338"/>
    </row>
    <row r="163" spans="1:7" x14ac:dyDescent="0.25">
      <c r="A163" s="20" t="s">
        <v>12</v>
      </c>
      <c r="B163" s="164"/>
      <c r="C163" s="18"/>
      <c r="D163" s="165"/>
      <c r="E163" s="166"/>
      <c r="F163" s="18"/>
      <c r="G163" s="167"/>
    </row>
    <row r="164" spans="1:7" x14ac:dyDescent="0.25">
      <c r="A164" s="20" t="s">
        <v>12</v>
      </c>
      <c r="B164" s="164"/>
      <c r="C164" s="18"/>
      <c r="D164" s="165"/>
      <c r="E164" s="166"/>
      <c r="F164" s="18"/>
      <c r="G164" s="167"/>
    </row>
    <row r="165" spans="1:7" x14ac:dyDescent="0.25">
      <c r="A165" s="21" t="s">
        <v>179</v>
      </c>
      <c r="B165" s="177" t="s">
        <v>180</v>
      </c>
      <c r="C165" s="178" t="s">
        <v>181</v>
      </c>
      <c r="D165" s="179"/>
      <c r="E165" s="180"/>
      <c r="F165" s="181"/>
      <c r="G165" s="180"/>
    </row>
    <row r="166" spans="1:7" ht="102.75" x14ac:dyDescent="0.25">
      <c r="A166" s="21" t="s">
        <v>179</v>
      </c>
      <c r="B166" s="182"/>
      <c r="C166" s="183" t="s">
        <v>182</v>
      </c>
      <c r="D166" s="184"/>
      <c r="E166" s="185"/>
      <c r="F166" s="186"/>
      <c r="G166" s="185"/>
    </row>
    <row r="167" spans="1:7" ht="26.25" x14ac:dyDescent="0.25">
      <c r="A167" s="21" t="s">
        <v>179</v>
      </c>
      <c r="B167" s="182"/>
      <c r="C167" s="187" t="s">
        <v>183</v>
      </c>
      <c r="D167" s="188"/>
      <c r="E167" s="189"/>
      <c r="F167" s="190"/>
      <c r="G167" s="189"/>
    </row>
    <row r="168" spans="1:7" x14ac:dyDescent="0.25">
      <c r="A168" s="21" t="s">
        <v>179</v>
      </c>
      <c r="B168" s="182"/>
      <c r="C168" s="191"/>
      <c r="D168" s="188"/>
      <c r="E168" s="188"/>
      <c r="F168" s="188"/>
      <c r="G168" s="188"/>
    </row>
    <row r="169" spans="1:7" x14ac:dyDescent="0.25">
      <c r="A169" s="21" t="s">
        <v>179</v>
      </c>
      <c r="B169" s="192" t="s">
        <v>184</v>
      </c>
      <c r="C169" s="193" t="s">
        <v>185</v>
      </c>
      <c r="D169" s="194"/>
      <c r="E169" s="195"/>
      <c r="F169" s="196"/>
      <c r="G169" s="197"/>
    </row>
    <row r="170" spans="1:7" ht="38.25" x14ac:dyDescent="0.25">
      <c r="A170" s="21" t="s">
        <v>179</v>
      </c>
      <c r="B170" s="192" t="s">
        <v>186</v>
      </c>
      <c r="C170" s="198" t="s">
        <v>187</v>
      </c>
      <c r="D170" s="199"/>
      <c r="E170" s="200"/>
      <c r="F170" s="201"/>
      <c r="G170" s="202"/>
    </row>
    <row r="171" spans="1:7" x14ac:dyDescent="0.25">
      <c r="A171" s="21" t="s">
        <v>179</v>
      </c>
      <c r="B171" s="192"/>
      <c r="C171" s="203" t="s">
        <v>30</v>
      </c>
      <c r="D171" s="199" t="s">
        <v>188</v>
      </c>
      <c r="E171" s="204">
        <v>55</v>
      </c>
      <c r="F171" s="44">
        <v>0</v>
      </c>
      <c r="G171" s="202">
        <f>SUM(E171*F171)</f>
        <v>0</v>
      </c>
    </row>
    <row r="172" spans="1:7" x14ac:dyDescent="0.25">
      <c r="A172" s="21" t="s">
        <v>179</v>
      </c>
      <c r="B172" s="192" t="s">
        <v>189</v>
      </c>
      <c r="C172" s="206" t="s">
        <v>190</v>
      </c>
      <c r="D172" s="155"/>
      <c r="E172" s="207"/>
      <c r="F172" s="201"/>
      <c r="G172" s="208"/>
    </row>
    <row r="173" spans="1:7" x14ac:dyDescent="0.25">
      <c r="A173" s="21" t="s">
        <v>179</v>
      </c>
      <c r="B173" s="182"/>
      <c r="C173" s="203" t="s">
        <v>30</v>
      </c>
      <c r="D173" s="155" t="s">
        <v>188</v>
      </c>
      <c r="E173" s="158">
        <v>21</v>
      </c>
      <c r="F173" s="44">
        <v>0</v>
      </c>
      <c r="G173" s="202">
        <f>SUM(E173*F173)</f>
        <v>0</v>
      </c>
    </row>
    <row r="174" spans="1:7" x14ac:dyDescent="0.25">
      <c r="A174" s="21" t="s">
        <v>179</v>
      </c>
      <c r="B174" s="192" t="s">
        <v>191</v>
      </c>
      <c r="C174" s="206" t="s">
        <v>192</v>
      </c>
      <c r="D174" s="155"/>
      <c r="E174" s="209"/>
      <c r="F174" s="201"/>
      <c r="G174" s="208"/>
    </row>
    <row r="175" spans="1:7" x14ac:dyDescent="0.25">
      <c r="A175" s="21" t="s">
        <v>179</v>
      </c>
      <c r="B175" s="182"/>
      <c r="C175" s="203" t="s">
        <v>30</v>
      </c>
      <c r="D175" s="155" t="s">
        <v>188</v>
      </c>
      <c r="E175" s="158">
        <v>34</v>
      </c>
      <c r="F175" s="44">
        <v>0</v>
      </c>
      <c r="G175" s="202">
        <f>SUM(E175*F175)</f>
        <v>0</v>
      </c>
    </row>
    <row r="176" spans="1:7" x14ac:dyDescent="0.25">
      <c r="A176" s="21" t="s">
        <v>179</v>
      </c>
      <c r="B176" s="177"/>
      <c r="C176" s="210" t="s">
        <v>193</v>
      </c>
      <c r="D176" s="211"/>
      <c r="E176" s="212"/>
      <c r="F176" s="213"/>
      <c r="G176" s="214">
        <f>SUM(G171:G175)</f>
        <v>0</v>
      </c>
    </row>
    <row r="177" spans="1:7" x14ac:dyDescent="0.25">
      <c r="A177" s="21" t="s">
        <v>179</v>
      </c>
      <c r="B177" s="182"/>
      <c r="C177" s="191"/>
      <c r="D177" s="215"/>
      <c r="E177" s="215"/>
      <c r="F177" s="215"/>
      <c r="G177" s="215"/>
    </row>
    <row r="178" spans="1:7" x14ac:dyDescent="0.25">
      <c r="A178" s="21" t="s">
        <v>179</v>
      </c>
      <c r="B178" s="192" t="s">
        <v>194</v>
      </c>
      <c r="C178" s="193" t="s">
        <v>195</v>
      </c>
      <c r="D178" s="194"/>
      <c r="E178" s="216"/>
      <c r="F178" s="217"/>
      <c r="G178" s="202"/>
    </row>
    <row r="179" spans="1:7" x14ac:dyDescent="0.25">
      <c r="A179" s="21" t="s">
        <v>179</v>
      </c>
      <c r="B179" s="218"/>
      <c r="C179" s="219"/>
      <c r="D179" s="199"/>
      <c r="E179" s="200"/>
      <c r="F179" s="205"/>
      <c r="G179" s="202"/>
    </row>
    <row r="180" spans="1:7" ht="38.25" x14ac:dyDescent="0.25">
      <c r="A180" s="21" t="s">
        <v>179</v>
      </c>
      <c r="B180" s="192" t="s">
        <v>196</v>
      </c>
      <c r="C180" s="198" t="s">
        <v>197</v>
      </c>
      <c r="D180" s="199"/>
      <c r="E180" s="204"/>
      <c r="F180" s="201"/>
      <c r="G180" s="202"/>
    </row>
    <row r="181" spans="1:7" x14ac:dyDescent="0.25">
      <c r="A181" s="21" t="s">
        <v>179</v>
      </c>
      <c r="B181" s="218"/>
      <c r="C181" s="203" t="s">
        <v>30</v>
      </c>
      <c r="D181" s="199" t="s">
        <v>188</v>
      </c>
      <c r="E181" s="204">
        <v>1</v>
      </c>
      <c r="F181" s="44">
        <v>0</v>
      </c>
      <c r="G181" s="202">
        <f>SUM(E181*F181)</f>
        <v>0</v>
      </c>
    </row>
    <row r="182" spans="1:7" x14ac:dyDescent="0.25">
      <c r="A182" s="21" t="s">
        <v>179</v>
      </c>
      <c r="B182" s="192" t="s">
        <v>198</v>
      </c>
      <c r="C182" s="198" t="s">
        <v>199</v>
      </c>
      <c r="D182" s="199"/>
      <c r="E182" s="204"/>
      <c r="F182" s="201"/>
      <c r="G182" s="202"/>
    </row>
    <row r="183" spans="1:7" x14ac:dyDescent="0.25">
      <c r="A183" s="21" t="s">
        <v>179</v>
      </c>
      <c r="B183" s="192"/>
      <c r="C183" s="203" t="s">
        <v>30</v>
      </c>
      <c r="D183" s="199" t="s">
        <v>188</v>
      </c>
      <c r="E183" s="204">
        <f>SUM(E171)</f>
        <v>55</v>
      </c>
      <c r="F183" s="44">
        <v>0</v>
      </c>
      <c r="G183" s="202">
        <f>SUM(E183*F183)</f>
        <v>0</v>
      </c>
    </row>
    <row r="184" spans="1:7" x14ac:dyDescent="0.25">
      <c r="A184" s="21" t="s">
        <v>179</v>
      </c>
      <c r="B184" s="192" t="s">
        <v>200</v>
      </c>
      <c r="C184" s="198" t="s">
        <v>201</v>
      </c>
      <c r="D184" s="199"/>
      <c r="E184" s="204"/>
      <c r="F184" s="201"/>
      <c r="G184" s="202"/>
    </row>
    <row r="185" spans="1:7" x14ac:dyDescent="0.25">
      <c r="A185" s="21" t="s">
        <v>179</v>
      </c>
      <c r="B185" s="218"/>
      <c r="C185" s="203" t="s">
        <v>30</v>
      </c>
      <c r="D185" s="199" t="s">
        <v>188</v>
      </c>
      <c r="E185" s="204">
        <v>70</v>
      </c>
      <c r="F185" s="44">
        <v>0</v>
      </c>
      <c r="G185" s="202">
        <f>SUM(E185*F185)</f>
        <v>0</v>
      </c>
    </row>
    <row r="186" spans="1:7" ht="25.5" x14ac:dyDescent="0.25">
      <c r="A186" s="21" t="s">
        <v>179</v>
      </c>
      <c r="B186" s="192" t="s">
        <v>202</v>
      </c>
      <c r="C186" s="198" t="s">
        <v>203</v>
      </c>
      <c r="D186" s="199"/>
      <c r="E186" s="204"/>
      <c r="F186" s="201"/>
      <c r="G186" s="202"/>
    </row>
    <row r="187" spans="1:7" x14ac:dyDescent="0.25">
      <c r="A187" s="21" t="s">
        <v>179</v>
      </c>
      <c r="B187" s="218"/>
      <c r="C187" s="203" t="s">
        <v>30</v>
      </c>
      <c r="D187" s="199" t="s">
        <v>204</v>
      </c>
      <c r="E187" s="204">
        <v>60</v>
      </c>
      <c r="F187" s="44">
        <v>0</v>
      </c>
      <c r="G187" s="202">
        <f>SUM(E187*F187)</f>
        <v>0</v>
      </c>
    </row>
    <row r="188" spans="1:7" x14ac:dyDescent="0.25">
      <c r="A188" s="21" t="s">
        <v>179</v>
      </c>
      <c r="B188" s="192" t="s">
        <v>205</v>
      </c>
      <c r="C188" s="198" t="s">
        <v>206</v>
      </c>
      <c r="D188" s="199"/>
      <c r="E188" s="204"/>
      <c r="F188" s="201"/>
      <c r="G188" s="202"/>
    </row>
    <row r="189" spans="1:7" x14ac:dyDescent="0.25">
      <c r="A189" s="21" t="s">
        <v>179</v>
      </c>
      <c r="B189" s="218"/>
      <c r="C189" s="203" t="s">
        <v>30</v>
      </c>
      <c r="D189" s="199" t="s">
        <v>94</v>
      </c>
      <c r="E189" s="204">
        <v>1</v>
      </c>
      <c r="F189" s="44">
        <v>0</v>
      </c>
      <c r="G189" s="202">
        <f>SUM(E189*F189)</f>
        <v>0</v>
      </c>
    </row>
    <row r="190" spans="1:7" x14ac:dyDescent="0.25">
      <c r="A190" s="21" t="s">
        <v>179</v>
      </c>
      <c r="B190" s="220"/>
      <c r="C190" s="210" t="s">
        <v>207</v>
      </c>
      <c r="D190" s="221"/>
      <c r="E190" s="222"/>
      <c r="F190" s="223"/>
      <c r="G190" s="224">
        <f>SUM(G180:G189)</f>
        <v>0</v>
      </c>
    </row>
    <row r="191" spans="1:7" x14ac:dyDescent="0.25">
      <c r="A191" s="21" t="s">
        <v>179</v>
      </c>
      <c r="B191" s="225"/>
      <c r="C191" s="191"/>
      <c r="D191" s="215"/>
      <c r="E191" s="215"/>
      <c r="F191" s="215"/>
      <c r="G191" s="215"/>
    </row>
    <row r="192" spans="1:7" x14ac:dyDescent="0.25">
      <c r="A192" s="21" t="s">
        <v>179</v>
      </c>
      <c r="B192" s="226" t="s">
        <v>208</v>
      </c>
      <c r="C192" s="227" t="s">
        <v>209</v>
      </c>
      <c r="D192" s="211"/>
      <c r="E192" s="212"/>
      <c r="F192" s="213"/>
      <c r="G192" s="228"/>
    </row>
    <row r="193" spans="1:7" x14ac:dyDescent="0.25">
      <c r="A193" s="21" t="s">
        <v>179</v>
      </c>
      <c r="B193" s="218"/>
      <c r="C193" s="219"/>
      <c r="D193" s="199"/>
      <c r="E193" s="200"/>
      <c r="F193" s="201"/>
      <c r="G193" s="229"/>
    </row>
    <row r="194" spans="1:7" ht="25.5" x14ac:dyDescent="0.25">
      <c r="A194" s="21" t="s">
        <v>179</v>
      </c>
      <c r="B194" s="192" t="s">
        <v>210</v>
      </c>
      <c r="C194" s="198" t="s">
        <v>211</v>
      </c>
      <c r="D194" s="230"/>
      <c r="E194" s="231"/>
      <c r="F194" s="232"/>
      <c r="G194" s="233"/>
    </row>
    <row r="195" spans="1:7" x14ac:dyDescent="0.25">
      <c r="A195" s="21" t="s">
        <v>179</v>
      </c>
      <c r="B195" s="182"/>
      <c r="C195" s="203" t="s">
        <v>30</v>
      </c>
      <c r="D195" s="230" t="s">
        <v>188</v>
      </c>
      <c r="E195" s="231">
        <v>15</v>
      </c>
      <c r="F195" s="44">
        <v>0</v>
      </c>
      <c r="G195" s="202">
        <f>SUM(E195*F195)</f>
        <v>0</v>
      </c>
    </row>
    <row r="196" spans="1:7" ht="25.5" x14ac:dyDescent="0.25">
      <c r="A196" s="21" t="s">
        <v>179</v>
      </c>
      <c r="B196" s="192" t="s">
        <v>212</v>
      </c>
      <c r="C196" s="198" t="s">
        <v>213</v>
      </c>
      <c r="D196" s="230"/>
      <c r="E196" s="231"/>
      <c r="F196" s="232"/>
      <c r="G196" s="233"/>
    </row>
    <row r="197" spans="1:7" x14ac:dyDescent="0.25">
      <c r="A197" s="21" t="s">
        <v>179</v>
      </c>
      <c r="B197" s="182"/>
      <c r="C197" s="203" t="s">
        <v>30</v>
      </c>
      <c r="D197" s="230" t="s">
        <v>188</v>
      </c>
      <c r="E197" s="231">
        <v>100</v>
      </c>
      <c r="F197" s="44">
        <v>0</v>
      </c>
      <c r="G197" s="202">
        <f>SUM(E197*F197)</f>
        <v>0</v>
      </c>
    </row>
    <row r="198" spans="1:7" ht="38.25" x14ac:dyDescent="0.25">
      <c r="A198" s="21" t="s">
        <v>179</v>
      </c>
      <c r="B198" s="182" t="s">
        <v>214</v>
      </c>
      <c r="C198" s="234" t="s">
        <v>215</v>
      </c>
      <c r="D198" s="235"/>
      <c r="E198" s="236"/>
      <c r="F198" s="237"/>
      <c r="G198" s="238"/>
    </row>
    <row r="199" spans="1:7" x14ac:dyDescent="0.25">
      <c r="A199" s="21" t="s">
        <v>179</v>
      </c>
      <c r="B199" s="182"/>
      <c r="C199" s="203" t="s">
        <v>30</v>
      </c>
      <c r="D199" s="235" t="s">
        <v>216</v>
      </c>
      <c r="E199" s="239">
        <v>300</v>
      </c>
      <c r="F199" s="44">
        <v>0</v>
      </c>
      <c r="G199" s="202">
        <f>SUM(E199*F199)</f>
        <v>0</v>
      </c>
    </row>
    <row r="200" spans="1:7" s="16" customFormat="1" x14ac:dyDescent="0.25">
      <c r="A200" s="240" t="s">
        <v>179</v>
      </c>
      <c r="B200" s="182" t="s">
        <v>217</v>
      </c>
      <c r="C200" s="198" t="s">
        <v>218</v>
      </c>
      <c r="D200" s="199"/>
      <c r="E200" s="204"/>
      <c r="F200" s="201"/>
      <c r="G200" s="229"/>
    </row>
    <row r="201" spans="1:7" x14ac:dyDescent="0.25">
      <c r="A201" s="21" t="s">
        <v>179</v>
      </c>
      <c r="B201" s="182"/>
      <c r="C201" s="203" t="s">
        <v>30</v>
      </c>
      <c r="D201" s="199" t="s">
        <v>188</v>
      </c>
      <c r="E201" s="204">
        <v>1</v>
      </c>
      <c r="F201" s="44">
        <v>0</v>
      </c>
      <c r="G201" s="202">
        <f>SUM(E201*F201)</f>
        <v>0</v>
      </c>
    </row>
    <row r="202" spans="1:7" ht="25.5" x14ac:dyDescent="0.25">
      <c r="A202" s="21" t="s">
        <v>179</v>
      </c>
      <c r="B202" s="182" t="s">
        <v>219</v>
      </c>
      <c r="C202" s="198" t="s">
        <v>220</v>
      </c>
      <c r="D202" s="199"/>
      <c r="E202" s="204"/>
      <c r="F202" s="201"/>
      <c r="G202" s="202"/>
    </row>
    <row r="203" spans="1:7" x14ac:dyDescent="0.25">
      <c r="A203" s="21" t="s">
        <v>179</v>
      </c>
      <c r="B203" s="182"/>
      <c r="C203" s="203" t="s">
        <v>30</v>
      </c>
      <c r="D203" s="199" t="s">
        <v>188</v>
      </c>
      <c r="E203" s="204">
        <f>SUM((E199)/2)</f>
        <v>150</v>
      </c>
      <c r="F203" s="44">
        <v>0</v>
      </c>
      <c r="G203" s="202">
        <f>SUM(E203*F203)</f>
        <v>0</v>
      </c>
    </row>
    <row r="204" spans="1:7" ht="38.25" x14ac:dyDescent="0.25">
      <c r="A204" s="21" t="s">
        <v>179</v>
      </c>
      <c r="B204" s="182" t="s">
        <v>221</v>
      </c>
      <c r="C204" s="198" t="s">
        <v>222</v>
      </c>
      <c r="D204" s="199"/>
      <c r="E204" s="204"/>
      <c r="F204" s="201"/>
      <c r="G204" s="202"/>
    </row>
    <row r="205" spans="1:7" x14ac:dyDescent="0.25">
      <c r="A205" s="21" t="s">
        <v>179</v>
      </c>
      <c r="B205" s="182"/>
      <c r="C205" s="203" t="s">
        <v>30</v>
      </c>
      <c r="D205" s="199" t="s">
        <v>216</v>
      </c>
      <c r="E205" s="204">
        <v>50</v>
      </c>
      <c r="F205" s="44">
        <v>0</v>
      </c>
      <c r="G205" s="202">
        <f>SUM(E205*F205)</f>
        <v>0</v>
      </c>
    </row>
    <row r="206" spans="1:7" x14ac:dyDescent="0.25">
      <c r="A206" s="21" t="s">
        <v>179</v>
      </c>
      <c r="B206" s="182" t="s">
        <v>223</v>
      </c>
      <c r="C206" s="198" t="s">
        <v>224</v>
      </c>
      <c r="D206" s="199"/>
      <c r="E206" s="204"/>
      <c r="F206" s="201"/>
      <c r="G206" s="202"/>
    </row>
    <row r="207" spans="1:7" x14ac:dyDescent="0.25">
      <c r="A207" s="21" t="s">
        <v>179</v>
      </c>
      <c r="B207" s="182"/>
      <c r="C207" s="203" t="s">
        <v>30</v>
      </c>
      <c r="D207" s="199" t="s">
        <v>225</v>
      </c>
      <c r="E207" s="204">
        <v>1</v>
      </c>
      <c r="F207" s="44">
        <v>0</v>
      </c>
      <c r="G207" s="202">
        <f t="shared" ref="G207" si="17">SUM(E207*F207)</f>
        <v>0</v>
      </c>
    </row>
    <row r="208" spans="1:7" ht="25.5" x14ac:dyDescent="0.25">
      <c r="A208" s="21" t="s">
        <v>179</v>
      </c>
      <c r="B208" s="177"/>
      <c r="C208" s="210" t="s">
        <v>226</v>
      </c>
      <c r="D208" s="241"/>
      <c r="E208" s="242"/>
      <c r="F208" s="243"/>
      <c r="G208" s="244">
        <f>SUM(G194:G207)</f>
        <v>0</v>
      </c>
    </row>
    <row r="209" spans="1:7" x14ac:dyDescent="0.25">
      <c r="A209" s="21" t="s">
        <v>179</v>
      </c>
      <c r="B209" s="182"/>
      <c r="C209" s="191"/>
      <c r="D209" s="245"/>
      <c r="E209" s="245"/>
      <c r="F209" s="245"/>
      <c r="G209" s="245"/>
    </row>
    <row r="210" spans="1:7" x14ac:dyDescent="0.25">
      <c r="A210" s="21" t="s">
        <v>179</v>
      </c>
      <c r="B210" s="226" t="s">
        <v>227</v>
      </c>
      <c r="C210" s="246" t="s">
        <v>228</v>
      </c>
      <c r="D210" s="247"/>
      <c r="E210" s="248"/>
      <c r="F210" s="249"/>
      <c r="G210" s="250"/>
    </row>
    <row r="211" spans="1:7" x14ac:dyDescent="0.25">
      <c r="A211" s="21" t="s">
        <v>179</v>
      </c>
      <c r="B211" s="218"/>
      <c r="C211" s="219"/>
      <c r="D211" s="251"/>
      <c r="E211" s="252"/>
      <c r="F211" s="253"/>
      <c r="G211" s="254"/>
    </row>
    <row r="212" spans="1:7" ht="76.5" x14ac:dyDescent="0.25">
      <c r="A212" s="21" t="s">
        <v>179</v>
      </c>
      <c r="B212" s="192" t="s">
        <v>229</v>
      </c>
      <c r="C212" s="198" t="s">
        <v>230</v>
      </c>
      <c r="D212" s="251"/>
      <c r="E212" s="255"/>
      <c r="F212" s="256"/>
      <c r="G212" s="257"/>
    </row>
    <row r="213" spans="1:7" x14ac:dyDescent="0.25">
      <c r="A213" s="21" t="s">
        <v>179</v>
      </c>
      <c r="B213" s="218"/>
      <c r="C213" s="203" t="s">
        <v>30</v>
      </c>
      <c r="D213" s="199" t="s">
        <v>188</v>
      </c>
      <c r="E213" s="258">
        <v>4</v>
      </c>
      <c r="F213" s="44">
        <v>0</v>
      </c>
      <c r="G213" s="202">
        <f>SUM(E213*F213)</f>
        <v>0</v>
      </c>
    </row>
    <row r="214" spans="1:7" ht="102" x14ac:dyDescent="0.25">
      <c r="A214" s="21" t="s">
        <v>179</v>
      </c>
      <c r="B214" s="182" t="s">
        <v>231</v>
      </c>
      <c r="C214" s="198" t="s">
        <v>232</v>
      </c>
      <c r="D214" s="199"/>
      <c r="E214" s="258"/>
      <c r="F214" s="201"/>
      <c r="G214" s="202"/>
    </row>
    <row r="215" spans="1:7" x14ac:dyDescent="0.25">
      <c r="A215" s="21" t="s">
        <v>179</v>
      </c>
      <c r="B215" s="182"/>
      <c r="C215" s="203" t="s">
        <v>30</v>
      </c>
      <c r="D215" s="199" t="s">
        <v>188</v>
      </c>
      <c r="E215" s="258">
        <v>1</v>
      </c>
      <c r="F215" s="44">
        <v>0</v>
      </c>
      <c r="G215" s="202">
        <f>SUM(E215*F215)</f>
        <v>0</v>
      </c>
    </row>
    <row r="216" spans="1:7" ht="38.25" x14ac:dyDescent="0.25">
      <c r="A216" s="21" t="s">
        <v>179</v>
      </c>
      <c r="B216" s="182" t="s">
        <v>233</v>
      </c>
      <c r="C216" s="198" t="s">
        <v>234</v>
      </c>
      <c r="D216" s="199"/>
      <c r="E216" s="258"/>
      <c r="F216" s="201"/>
      <c r="G216" s="202"/>
    </row>
    <row r="217" spans="1:7" x14ac:dyDescent="0.25">
      <c r="A217" s="21" t="s">
        <v>179</v>
      </c>
      <c r="B217" s="182"/>
      <c r="C217" s="203" t="s">
        <v>30</v>
      </c>
      <c r="D217" s="235" t="s">
        <v>216</v>
      </c>
      <c r="E217" s="258">
        <v>10</v>
      </c>
      <c r="F217" s="44">
        <v>0</v>
      </c>
      <c r="G217" s="202">
        <f>SUM(E217*F217)</f>
        <v>0</v>
      </c>
    </row>
    <row r="218" spans="1:7" ht="38.25" x14ac:dyDescent="0.25">
      <c r="A218" s="21" t="s">
        <v>179</v>
      </c>
      <c r="B218" s="192" t="s">
        <v>235</v>
      </c>
      <c r="C218" s="234" t="s">
        <v>236</v>
      </c>
      <c r="D218" s="235"/>
      <c r="E218" s="259"/>
      <c r="F218" s="260"/>
      <c r="G218" s="261">
        <f t="shared" ref="G218:G219" si="18">E218*F218</f>
        <v>0</v>
      </c>
    </row>
    <row r="219" spans="1:7" x14ac:dyDescent="0.25">
      <c r="A219" s="21" t="s">
        <v>179</v>
      </c>
      <c r="B219" s="218"/>
      <c r="C219" s="203" t="s">
        <v>30</v>
      </c>
      <c r="D219" s="235" t="s">
        <v>216</v>
      </c>
      <c r="E219" s="262">
        <v>25</v>
      </c>
      <c r="F219" s="44">
        <v>0</v>
      </c>
      <c r="G219" s="202">
        <f>SUM(E219*F219)</f>
        <v>0</v>
      </c>
    </row>
    <row r="220" spans="1:7" x14ac:dyDescent="0.25">
      <c r="A220" s="21" t="s">
        <v>179</v>
      </c>
      <c r="B220" s="192" t="s">
        <v>237</v>
      </c>
      <c r="C220" s="263" t="s">
        <v>238</v>
      </c>
      <c r="D220" s="199"/>
      <c r="E220" s="258"/>
      <c r="F220" s="201"/>
      <c r="G220" s="202"/>
    </row>
    <row r="221" spans="1:7" x14ac:dyDescent="0.25">
      <c r="A221" s="21" t="s">
        <v>179</v>
      </c>
      <c r="B221" s="218"/>
      <c r="C221" s="203" t="s">
        <v>30</v>
      </c>
      <c r="D221" s="199" t="s">
        <v>94</v>
      </c>
      <c r="E221" s="258">
        <v>1</v>
      </c>
      <c r="F221" s="44">
        <v>0</v>
      </c>
      <c r="G221" s="202">
        <f>SUM(E221*F221)</f>
        <v>0</v>
      </c>
    </row>
    <row r="222" spans="1:7" x14ac:dyDescent="0.25">
      <c r="A222" s="21" t="s">
        <v>179</v>
      </c>
      <c r="B222" s="182"/>
      <c r="C222" s="219"/>
      <c r="D222" s="199"/>
      <c r="E222" s="237"/>
      <c r="F222" s="264"/>
      <c r="G222" s="215"/>
    </row>
    <row r="223" spans="1:7" x14ac:dyDescent="0.25">
      <c r="A223" s="21" t="s">
        <v>179</v>
      </c>
      <c r="B223" s="177"/>
      <c r="C223" s="227" t="s">
        <v>239</v>
      </c>
      <c r="D223" s="265"/>
      <c r="E223" s="242"/>
      <c r="F223" s="266"/>
      <c r="G223" s="267">
        <f>SUM(G212:G222)</f>
        <v>0</v>
      </c>
    </row>
    <row r="224" spans="1:7" x14ac:dyDescent="0.25">
      <c r="A224" s="21" t="s">
        <v>179</v>
      </c>
      <c r="B224" s="182"/>
      <c r="C224" s="268"/>
      <c r="D224" s="269"/>
      <c r="E224" s="270"/>
      <c r="F224" s="271"/>
      <c r="G224" s="272"/>
    </row>
    <row r="225" spans="1:7" x14ac:dyDescent="0.25">
      <c r="A225" s="21" t="s">
        <v>179</v>
      </c>
      <c r="B225" s="177" t="s">
        <v>240</v>
      </c>
      <c r="C225" s="273" t="s">
        <v>241</v>
      </c>
      <c r="D225" s="274"/>
      <c r="E225" s="275"/>
      <c r="F225" s="276"/>
      <c r="G225" s="277"/>
    </row>
    <row r="226" spans="1:7" ht="25.5" x14ac:dyDescent="0.25">
      <c r="A226" s="21" t="s">
        <v>179</v>
      </c>
      <c r="B226" s="182" t="s">
        <v>242</v>
      </c>
      <c r="C226" s="278" t="s">
        <v>243</v>
      </c>
      <c r="D226" s="269"/>
      <c r="E226" s="270"/>
      <c r="F226" s="271"/>
      <c r="G226" s="272"/>
    </row>
    <row r="227" spans="1:7" x14ac:dyDescent="0.25">
      <c r="A227" s="21" t="s">
        <v>179</v>
      </c>
      <c r="B227" s="182"/>
      <c r="C227" s="203" t="s">
        <v>30</v>
      </c>
      <c r="D227" s="279" t="s">
        <v>94</v>
      </c>
      <c r="E227" s="280">
        <v>1</v>
      </c>
      <c r="F227" s="44">
        <v>0</v>
      </c>
      <c r="G227" s="202">
        <f>SUM(E227*F227)</f>
        <v>0</v>
      </c>
    </row>
    <row r="228" spans="1:7" x14ac:dyDescent="0.25">
      <c r="A228" s="21" t="s">
        <v>179</v>
      </c>
      <c r="B228" s="182"/>
      <c r="C228" s="268"/>
      <c r="D228" s="283"/>
      <c r="E228" s="280"/>
      <c r="F228" s="281"/>
      <c r="G228" s="282"/>
    </row>
    <row r="229" spans="1:7" x14ac:dyDescent="0.25">
      <c r="A229" s="21" t="s">
        <v>179</v>
      </c>
      <c r="B229" s="177"/>
      <c r="C229" s="284" t="s">
        <v>244</v>
      </c>
      <c r="D229" s="285"/>
      <c r="E229" s="286"/>
      <c r="F229" s="287"/>
      <c r="G229" s="288">
        <f>SUM(G227:G228)</f>
        <v>0</v>
      </c>
    </row>
    <row r="230" spans="1:7" x14ac:dyDescent="0.25">
      <c r="A230" s="21" t="s">
        <v>179</v>
      </c>
      <c r="B230" s="182"/>
      <c r="C230" s="289"/>
      <c r="D230" s="283"/>
      <c r="E230" s="280"/>
      <c r="F230" s="281"/>
      <c r="G230" s="282"/>
    </row>
    <row r="231" spans="1:7" x14ac:dyDescent="0.25">
      <c r="A231" s="21" t="s">
        <v>179</v>
      </c>
      <c r="B231" s="177" t="s">
        <v>245</v>
      </c>
      <c r="C231" s="273" t="s">
        <v>246</v>
      </c>
      <c r="D231" s="290"/>
      <c r="E231" s="286"/>
      <c r="F231" s="287"/>
      <c r="G231" s="291"/>
    </row>
    <row r="232" spans="1:7" ht="25.5" x14ac:dyDescent="0.25">
      <c r="A232" s="21" t="s">
        <v>179</v>
      </c>
      <c r="B232" s="182" t="s">
        <v>247</v>
      </c>
      <c r="C232" s="278" t="s">
        <v>248</v>
      </c>
      <c r="D232" s="279"/>
      <c r="E232" s="280"/>
      <c r="F232" s="281"/>
      <c r="G232" s="282"/>
    </row>
    <row r="233" spans="1:7" x14ac:dyDescent="0.25">
      <c r="A233" s="21" t="s">
        <v>179</v>
      </c>
      <c r="B233" s="182"/>
      <c r="C233" s="203" t="s">
        <v>30</v>
      </c>
      <c r="D233" s="279" t="s">
        <v>216</v>
      </c>
      <c r="E233" s="280">
        <v>135</v>
      </c>
      <c r="F233" s="44">
        <v>0</v>
      </c>
      <c r="G233" s="282">
        <f t="shared" ref="G233:G239" si="19">SUM(E233*F233)</f>
        <v>0</v>
      </c>
    </row>
    <row r="234" spans="1:7" ht="25.5" x14ac:dyDescent="0.25">
      <c r="A234" s="21" t="s">
        <v>179</v>
      </c>
      <c r="B234" s="182" t="s">
        <v>249</v>
      </c>
      <c r="C234" s="278" t="s">
        <v>250</v>
      </c>
      <c r="D234" s="279"/>
      <c r="E234" s="280"/>
      <c r="F234" s="281"/>
      <c r="G234" s="282">
        <f t="shared" si="19"/>
        <v>0</v>
      </c>
    </row>
    <row r="235" spans="1:7" x14ac:dyDescent="0.25">
      <c r="A235" s="21" t="s">
        <v>179</v>
      </c>
      <c r="B235" s="182"/>
      <c r="C235" s="203" t="s">
        <v>30</v>
      </c>
      <c r="D235" s="279" t="s">
        <v>216</v>
      </c>
      <c r="E235" s="280">
        <v>110</v>
      </c>
      <c r="F235" s="44">
        <v>0</v>
      </c>
      <c r="G235" s="282">
        <f t="shared" si="19"/>
        <v>0</v>
      </c>
    </row>
    <row r="236" spans="1:7" ht="25.5" x14ac:dyDescent="0.25">
      <c r="A236" s="21" t="s">
        <v>179</v>
      </c>
      <c r="B236" s="182" t="s">
        <v>251</v>
      </c>
      <c r="C236" s="278" t="s">
        <v>252</v>
      </c>
      <c r="D236" s="279"/>
      <c r="E236" s="280"/>
      <c r="F236" s="281"/>
      <c r="G236" s="282">
        <f t="shared" si="19"/>
        <v>0</v>
      </c>
    </row>
    <row r="237" spans="1:7" x14ac:dyDescent="0.25">
      <c r="A237" s="21" t="s">
        <v>179</v>
      </c>
      <c r="B237" s="182"/>
      <c r="C237" s="203" t="s">
        <v>30</v>
      </c>
      <c r="D237" s="279" t="s">
        <v>216</v>
      </c>
      <c r="E237" s="280">
        <v>25</v>
      </c>
      <c r="F237" s="44">
        <v>0</v>
      </c>
      <c r="G237" s="282">
        <f t="shared" si="19"/>
        <v>0</v>
      </c>
    </row>
    <row r="238" spans="1:7" ht="25.5" x14ac:dyDescent="0.25">
      <c r="A238" s="21" t="s">
        <v>179</v>
      </c>
      <c r="B238" s="182" t="s">
        <v>253</v>
      </c>
      <c r="C238" s="292" t="s">
        <v>254</v>
      </c>
      <c r="D238" s="279"/>
      <c r="E238" s="280"/>
      <c r="F238" s="281"/>
      <c r="G238" s="282">
        <f t="shared" si="19"/>
        <v>0</v>
      </c>
    </row>
    <row r="239" spans="1:7" x14ac:dyDescent="0.25">
      <c r="A239" s="21" t="s">
        <v>179</v>
      </c>
      <c r="B239" s="182"/>
      <c r="C239" s="203" t="s">
        <v>30</v>
      </c>
      <c r="D239" s="279" t="s">
        <v>216</v>
      </c>
      <c r="E239" s="280">
        <v>11</v>
      </c>
      <c r="F239" s="44">
        <v>0</v>
      </c>
      <c r="G239" s="282">
        <f t="shared" si="19"/>
        <v>0</v>
      </c>
    </row>
    <row r="240" spans="1:7" ht="25.5" x14ac:dyDescent="0.25">
      <c r="A240" s="21" t="s">
        <v>179</v>
      </c>
      <c r="B240" s="182" t="s">
        <v>255</v>
      </c>
      <c r="C240" s="292" t="s">
        <v>256</v>
      </c>
      <c r="D240" s="279"/>
      <c r="E240" s="280"/>
      <c r="F240" s="281"/>
      <c r="G240" s="282"/>
    </row>
    <row r="241" spans="1:7" x14ac:dyDescent="0.25">
      <c r="A241" s="21" t="s">
        <v>179</v>
      </c>
      <c r="B241" s="182"/>
      <c r="C241" s="203" t="s">
        <v>30</v>
      </c>
      <c r="D241" s="279" t="s">
        <v>216</v>
      </c>
      <c r="E241" s="280">
        <v>10</v>
      </c>
      <c r="F241" s="44">
        <v>0</v>
      </c>
      <c r="G241" s="282">
        <f>SUM(E241*F241)</f>
        <v>0</v>
      </c>
    </row>
    <row r="242" spans="1:7" ht="25.5" x14ac:dyDescent="0.25">
      <c r="A242" s="21" t="s">
        <v>179</v>
      </c>
      <c r="B242" s="182" t="s">
        <v>257</v>
      </c>
      <c r="C242" s="292" t="s">
        <v>258</v>
      </c>
      <c r="D242" s="279"/>
      <c r="E242" s="280"/>
      <c r="F242" s="281"/>
      <c r="G242" s="282"/>
    </row>
    <row r="243" spans="1:7" x14ac:dyDescent="0.25">
      <c r="A243" s="21" t="s">
        <v>179</v>
      </c>
      <c r="B243" s="182"/>
      <c r="C243" s="203"/>
      <c r="D243" s="279" t="s">
        <v>216</v>
      </c>
      <c r="E243" s="280">
        <f>SUM(E219)</f>
        <v>25</v>
      </c>
      <c r="F243" s="44">
        <v>0</v>
      </c>
      <c r="G243" s="282">
        <f>SUM(E243*F243)</f>
        <v>0</v>
      </c>
    </row>
    <row r="244" spans="1:7" x14ac:dyDescent="0.25">
      <c r="A244" s="21" t="s">
        <v>179</v>
      </c>
      <c r="B244" s="182"/>
      <c r="C244" s="278"/>
      <c r="D244" s="279"/>
      <c r="E244" s="293"/>
      <c r="F244" s="281"/>
      <c r="G244" s="282"/>
    </row>
    <row r="245" spans="1:7" x14ac:dyDescent="0.25">
      <c r="A245" s="21" t="s">
        <v>179</v>
      </c>
      <c r="B245" s="177"/>
      <c r="C245" s="294" t="s">
        <v>259</v>
      </c>
      <c r="D245" s="290"/>
      <c r="E245" s="295"/>
      <c r="F245" s="287"/>
      <c r="G245" s="288">
        <f>SUM(G232:G244)</f>
        <v>0</v>
      </c>
    </row>
    <row r="246" spans="1:7" x14ac:dyDescent="0.25">
      <c r="A246" s="21" t="s">
        <v>179</v>
      </c>
      <c r="B246" s="182"/>
      <c r="C246" s="268"/>
      <c r="D246" s="279"/>
      <c r="E246" s="293"/>
      <c r="F246" s="281"/>
      <c r="G246" s="282"/>
    </row>
    <row r="247" spans="1:7" x14ac:dyDescent="0.25">
      <c r="A247" s="21" t="s">
        <v>179</v>
      </c>
      <c r="B247" s="177" t="s">
        <v>260</v>
      </c>
      <c r="C247" s="273" t="s">
        <v>261</v>
      </c>
      <c r="D247" s="290"/>
      <c r="E247" s="296"/>
      <c r="F247" s="287"/>
      <c r="G247" s="291"/>
    </row>
    <row r="248" spans="1:7" ht="51" x14ac:dyDescent="0.25">
      <c r="A248" s="21" t="s">
        <v>179</v>
      </c>
      <c r="B248" s="182" t="s">
        <v>262</v>
      </c>
      <c r="C248" s="278" t="s">
        <v>263</v>
      </c>
      <c r="D248" s="279"/>
      <c r="E248" s="293"/>
      <c r="F248" s="281"/>
      <c r="G248" s="282"/>
    </row>
    <row r="249" spans="1:7" x14ac:dyDescent="0.25">
      <c r="A249" s="21" t="s">
        <v>179</v>
      </c>
      <c r="B249" s="182"/>
      <c r="C249" s="297" t="s">
        <v>21</v>
      </c>
      <c r="D249" s="279" t="s">
        <v>216</v>
      </c>
      <c r="E249" s="280">
        <f>SUM(E233:E237)</f>
        <v>270</v>
      </c>
      <c r="F249" s="44">
        <v>0</v>
      </c>
      <c r="G249" s="282">
        <f t="shared" ref="G249:G269" si="20">SUM(E249*F249)</f>
        <v>0</v>
      </c>
    </row>
    <row r="250" spans="1:7" ht="38.25" x14ac:dyDescent="0.25">
      <c r="A250" s="21" t="s">
        <v>179</v>
      </c>
      <c r="B250" s="182" t="s">
        <v>264</v>
      </c>
      <c r="C250" s="298" t="s">
        <v>265</v>
      </c>
      <c r="D250" s="279"/>
      <c r="E250" s="280"/>
      <c r="F250" s="281"/>
      <c r="G250" s="282">
        <f t="shared" si="20"/>
        <v>0</v>
      </c>
    </row>
    <row r="251" spans="1:7" x14ac:dyDescent="0.25">
      <c r="A251" s="21" t="s">
        <v>179</v>
      </c>
      <c r="B251" s="182"/>
      <c r="C251" s="297" t="s">
        <v>21</v>
      </c>
      <c r="D251" s="279" t="s">
        <v>216</v>
      </c>
      <c r="E251" s="280">
        <f>E199</f>
        <v>300</v>
      </c>
      <c r="F251" s="44">
        <v>0</v>
      </c>
      <c r="G251" s="282">
        <f t="shared" si="20"/>
        <v>0</v>
      </c>
    </row>
    <row r="252" spans="1:7" ht="51" x14ac:dyDescent="0.25">
      <c r="A252" s="21" t="s">
        <v>179</v>
      </c>
      <c r="B252" s="182" t="s">
        <v>266</v>
      </c>
      <c r="C252" s="278" t="s">
        <v>267</v>
      </c>
      <c r="D252" s="279"/>
      <c r="E252" s="280"/>
      <c r="F252" s="281"/>
      <c r="G252" s="282">
        <f t="shared" si="20"/>
        <v>0</v>
      </c>
    </row>
    <row r="253" spans="1:7" x14ac:dyDescent="0.25">
      <c r="A253" s="21" t="s">
        <v>179</v>
      </c>
      <c r="B253" s="182"/>
      <c r="C253" s="297" t="s">
        <v>21</v>
      </c>
      <c r="D253" s="279" t="s">
        <v>188</v>
      </c>
      <c r="E253" s="280">
        <f>SUM(E171)</f>
        <v>55</v>
      </c>
      <c r="F253" s="44">
        <v>0</v>
      </c>
      <c r="G253" s="282">
        <f t="shared" si="20"/>
        <v>0</v>
      </c>
    </row>
    <row r="254" spans="1:7" ht="25.5" x14ac:dyDescent="0.25">
      <c r="A254" s="21" t="s">
        <v>179</v>
      </c>
      <c r="B254" s="182" t="s">
        <v>268</v>
      </c>
      <c r="C254" s="278" t="s">
        <v>269</v>
      </c>
      <c r="D254" s="279"/>
      <c r="E254" s="280"/>
      <c r="F254" s="281"/>
      <c r="G254" s="282">
        <f t="shared" si="20"/>
        <v>0</v>
      </c>
    </row>
    <row r="255" spans="1:7" x14ac:dyDescent="0.25">
      <c r="A255" s="21" t="s">
        <v>179</v>
      </c>
      <c r="B255" s="182"/>
      <c r="C255" s="297" t="s">
        <v>21</v>
      </c>
      <c r="D255" s="279" t="s">
        <v>188</v>
      </c>
      <c r="E255" s="280">
        <f>SUM(E181:E181)</f>
        <v>1</v>
      </c>
      <c r="F255" s="44">
        <v>0</v>
      </c>
      <c r="G255" s="282">
        <f t="shared" si="20"/>
        <v>0</v>
      </c>
    </row>
    <row r="256" spans="1:7" x14ac:dyDescent="0.25">
      <c r="A256" s="21" t="s">
        <v>179</v>
      </c>
      <c r="B256" s="182" t="s">
        <v>270</v>
      </c>
      <c r="C256" s="278" t="s">
        <v>271</v>
      </c>
      <c r="D256" s="279"/>
      <c r="E256" s="280"/>
      <c r="F256" s="281"/>
      <c r="G256" s="282">
        <f t="shared" si="20"/>
        <v>0</v>
      </c>
    </row>
    <row r="257" spans="1:7" x14ac:dyDescent="0.25">
      <c r="A257" s="20" t="s">
        <v>179</v>
      </c>
      <c r="B257" s="299"/>
      <c r="C257" s="297" t="s">
        <v>21</v>
      </c>
      <c r="D257" s="279" t="s">
        <v>188</v>
      </c>
      <c r="E257" s="280">
        <f>SUM(E201)</f>
        <v>1</v>
      </c>
      <c r="F257" s="44">
        <v>0</v>
      </c>
      <c r="G257" s="282">
        <f t="shared" si="20"/>
        <v>0</v>
      </c>
    </row>
    <row r="258" spans="1:7" ht="76.5" x14ac:dyDescent="0.25">
      <c r="A258" s="20" t="s">
        <v>179</v>
      </c>
      <c r="B258" s="192" t="s">
        <v>272</v>
      </c>
      <c r="C258" s="198" t="s">
        <v>273</v>
      </c>
      <c r="D258" s="199"/>
      <c r="E258" s="300"/>
      <c r="F258" s="201"/>
      <c r="G258" s="202"/>
    </row>
    <row r="259" spans="1:7" x14ac:dyDescent="0.25">
      <c r="A259" s="20" t="s">
        <v>179</v>
      </c>
      <c r="B259" s="218"/>
      <c r="C259" s="203" t="s">
        <v>30</v>
      </c>
      <c r="D259" s="199" t="s">
        <v>188</v>
      </c>
      <c r="E259" s="301">
        <f>SUM(E213)</f>
        <v>4</v>
      </c>
      <c r="F259" s="44">
        <v>0</v>
      </c>
      <c r="G259" s="202">
        <f>SUM(E259*F259)</f>
        <v>0</v>
      </c>
    </row>
    <row r="260" spans="1:7" ht="51" x14ac:dyDescent="0.25">
      <c r="A260" s="20" t="s">
        <v>179</v>
      </c>
      <c r="B260" s="192" t="s">
        <v>274</v>
      </c>
      <c r="C260" s="234" t="s">
        <v>275</v>
      </c>
      <c r="D260" s="235"/>
      <c r="E260" s="302"/>
      <c r="F260" s="44"/>
      <c r="G260" s="261">
        <f t="shared" ref="G260:G265" si="21">E260*F260</f>
        <v>0</v>
      </c>
    </row>
    <row r="261" spans="1:7" x14ac:dyDescent="0.25">
      <c r="A261" s="20" t="s">
        <v>179</v>
      </c>
      <c r="B261" s="218"/>
      <c r="C261" s="303"/>
      <c r="D261" s="235" t="s">
        <v>216</v>
      </c>
      <c r="E261" s="302">
        <f>SUM(E219)</f>
        <v>25</v>
      </c>
      <c r="F261" s="44">
        <v>0</v>
      </c>
      <c r="G261" s="261">
        <f t="shared" si="21"/>
        <v>0</v>
      </c>
    </row>
    <row r="262" spans="1:7" ht="25.5" x14ac:dyDescent="0.25">
      <c r="A262" s="20" t="s">
        <v>179</v>
      </c>
      <c r="B262" s="192" t="s">
        <v>276</v>
      </c>
      <c r="C262" s="234" t="s">
        <v>277</v>
      </c>
      <c r="D262" s="235"/>
      <c r="E262" s="302"/>
      <c r="F262" s="260"/>
      <c r="G262" s="261">
        <f t="shared" si="21"/>
        <v>0</v>
      </c>
    </row>
    <row r="263" spans="1:7" x14ac:dyDescent="0.25">
      <c r="A263" s="20" t="s">
        <v>179</v>
      </c>
      <c r="B263" s="218"/>
      <c r="C263" s="303"/>
      <c r="D263" s="235" t="s">
        <v>94</v>
      </c>
      <c r="E263" s="302">
        <v>1</v>
      </c>
      <c r="F263" s="44">
        <v>0</v>
      </c>
      <c r="G263" s="261">
        <f t="shared" si="21"/>
        <v>0</v>
      </c>
    </row>
    <row r="264" spans="1:7" ht="25.5" x14ac:dyDescent="0.25">
      <c r="A264" s="20" t="s">
        <v>179</v>
      </c>
      <c r="B264" s="192" t="s">
        <v>278</v>
      </c>
      <c r="C264" s="198" t="s">
        <v>279</v>
      </c>
      <c r="D264" s="199"/>
      <c r="E264" s="301"/>
      <c r="F264" s="201"/>
      <c r="G264" s="202"/>
    </row>
    <row r="265" spans="1:7" x14ac:dyDescent="0.25">
      <c r="A265" s="20" t="s">
        <v>179</v>
      </c>
      <c r="B265" s="218"/>
      <c r="C265" s="198"/>
      <c r="D265" s="199" t="s">
        <v>280</v>
      </c>
      <c r="E265" s="301">
        <f>SUM(E215)</f>
        <v>1</v>
      </c>
      <c r="F265" s="44">
        <v>0</v>
      </c>
      <c r="G265" s="261">
        <f t="shared" si="21"/>
        <v>0</v>
      </c>
    </row>
    <row r="266" spans="1:7" ht="38.25" x14ac:dyDescent="0.25">
      <c r="A266" s="20" t="s">
        <v>179</v>
      </c>
      <c r="B266" s="304" t="s">
        <v>281</v>
      </c>
      <c r="C266" s="278" t="s">
        <v>282</v>
      </c>
      <c r="D266" s="279"/>
      <c r="E266" s="280"/>
      <c r="F266" s="281"/>
      <c r="G266" s="282">
        <f t="shared" si="20"/>
        <v>0</v>
      </c>
    </row>
    <row r="267" spans="1:7" x14ac:dyDescent="0.25">
      <c r="A267" s="20" t="s">
        <v>179</v>
      </c>
      <c r="B267" s="299"/>
      <c r="C267" s="297" t="s">
        <v>21</v>
      </c>
      <c r="D267" s="279" t="s">
        <v>225</v>
      </c>
      <c r="E267" s="280">
        <v>1</v>
      </c>
      <c r="F267" s="44">
        <v>0</v>
      </c>
      <c r="G267" s="282">
        <f t="shared" si="20"/>
        <v>0</v>
      </c>
    </row>
    <row r="268" spans="1:7" ht="38.25" x14ac:dyDescent="0.25">
      <c r="A268" s="20" t="s">
        <v>179</v>
      </c>
      <c r="B268" s="299" t="s">
        <v>283</v>
      </c>
      <c r="C268" s="278" t="s">
        <v>284</v>
      </c>
      <c r="D268" s="279"/>
      <c r="E268" s="280"/>
      <c r="F268" s="281"/>
      <c r="G268" s="282">
        <f t="shared" si="20"/>
        <v>0</v>
      </c>
    </row>
    <row r="269" spans="1:7" x14ac:dyDescent="0.25">
      <c r="A269" s="20" t="s">
        <v>179</v>
      </c>
      <c r="B269" s="299"/>
      <c r="C269" s="297" t="s">
        <v>21</v>
      </c>
      <c r="D269" s="279" t="s">
        <v>225</v>
      </c>
      <c r="E269" s="280">
        <v>1</v>
      </c>
      <c r="F269" s="44">
        <v>0</v>
      </c>
      <c r="G269" s="282">
        <f t="shared" si="20"/>
        <v>0</v>
      </c>
    </row>
    <row r="270" spans="1:7" x14ac:dyDescent="0.25">
      <c r="A270" s="20" t="s">
        <v>179</v>
      </c>
      <c r="B270" s="299"/>
      <c r="C270" s="278"/>
      <c r="D270" s="279"/>
      <c r="E270" s="280"/>
      <c r="F270" s="281"/>
      <c r="G270" s="282"/>
    </row>
    <row r="271" spans="1:7" x14ac:dyDescent="0.25">
      <c r="A271" s="20" t="s">
        <v>179</v>
      </c>
      <c r="B271" s="305"/>
      <c r="C271" s="273" t="s">
        <v>285</v>
      </c>
      <c r="D271" s="290"/>
      <c r="E271" s="286"/>
      <c r="F271" s="287"/>
      <c r="G271" s="288">
        <f>SUM(G248:G270)</f>
        <v>0</v>
      </c>
    </row>
    <row r="272" spans="1:7" x14ac:dyDescent="0.25">
      <c r="A272" s="20" t="s">
        <v>179</v>
      </c>
      <c r="B272" s="299"/>
      <c r="C272" s="278"/>
      <c r="D272" s="269"/>
      <c r="E272" s="280"/>
      <c r="F272" s="271"/>
      <c r="G272" s="272"/>
    </row>
    <row r="273" spans="1:7" x14ac:dyDescent="0.25">
      <c r="A273" s="20" t="s">
        <v>179</v>
      </c>
      <c r="B273" s="305" t="s">
        <v>286</v>
      </c>
      <c r="C273" s="273" t="s">
        <v>287</v>
      </c>
      <c r="D273" s="274"/>
      <c r="E273" s="286"/>
      <c r="F273" s="277"/>
      <c r="G273" s="277"/>
    </row>
    <row r="274" spans="1:7" ht="63.75" x14ac:dyDescent="0.25">
      <c r="A274" s="20" t="s">
        <v>179</v>
      </c>
      <c r="B274" s="299" t="s">
        <v>288</v>
      </c>
      <c r="C274" s="278" t="s">
        <v>289</v>
      </c>
      <c r="D274" s="269"/>
      <c r="E274" s="306"/>
      <c r="F274" s="271"/>
      <c r="G274" s="272">
        <f t="shared" ref="G274:G285" si="22">SUM(E274*F274)</f>
        <v>0</v>
      </c>
    </row>
    <row r="275" spans="1:7" x14ac:dyDescent="0.25">
      <c r="A275" s="20" t="s">
        <v>179</v>
      </c>
      <c r="B275" s="299"/>
      <c r="C275" s="297" t="s">
        <v>21</v>
      </c>
      <c r="D275" s="269" t="s">
        <v>216</v>
      </c>
      <c r="E275" s="306">
        <v>150</v>
      </c>
      <c r="F275" s="44">
        <v>0</v>
      </c>
      <c r="G275" s="282">
        <f t="shared" si="22"/>
        <v>0</v>
      </c>
    </row>
    <row r="276" spans="1:7" ht="51" x14ac:dyDescent="0.25">
      <c r="A276" s="20" t="s">
        <v>179</v>
      </c>
      <c r="B276" s="299" t="s">
        <v>290</v>
      </c>
      <c r="C276" s="278" t="s">
        <v>291</v>
      </c>
      <c r="D276" s="269"/>
      <c r="E276" s="306"/>
      <c r="F276" s="281"/>
      <c r="G276" s="282">
        <f t="shared" si="22"/>
        <v>0</v>
      </c>
    </row>
    <row r="277" spans="1:7" x14ac:dyDescent="0.25">
      <c r="A277" s="20" t="s">
        <v>179</v>
      </c>
      <c r="B277" s="299"/>
      <c r="C277" s="297" t="s">
        <v>21</v>
      </c>
      <c r="D277" s="269" t="s">
        <v>216</v>
      </c>
      <c r="E277" s="306">
        <v>50</v>
      </c>
      <c r="F277" s="44">
        <v>0</v>
      </c>
      <c r="G277" s="282">
        <f t="shared" si="22"/>
        <v>0</v>
      </c>
    </row>
    <row r="278" spans="1:7" ht="25.5" x14ac:dyDescent="0.25">
      <c r="A278" s="20" t="s">
        <v>179</v>
      </c>
      <c r="B278" s="299" t="s">
        <v>292</v>
      </c>
      <c r="C278" s="278" t="s">
        <v>293</v>
      </c>
      <c r="D278" s="269"/>
      <c r="E278" s="306"/>
      <c r="F278" s="281"/>
      <c r="G278" s="282">
        <f t="shared" si="22"/>
        <v>0</v>
      </c>
    </row>
    <row r="279" spans="1:7" x14ac:dyDescent="0.25">
      <c r="A279" s="20" t="s">
        <v>179</v>
      </c>
      <c r="B279" s="299"/>
      <c r="C279" s="297" t="s">
        <v>21</v>
      </c>
      <c r="D279" s="269" t="s">
        <v>89</v>
      </c>
      <c r="E279" s="280">
        <v>0.5</v>
      </c>
      <c r="F279" s="44">
        <v>0</v>
      </c>
      <c r="G279" s="282">
        <f t="shared" si="22"/>
        <v>0</v>
      </c>
    </row>
    <row r="280" spans="1:7" ht="38.25" x14ac:dyDescent="0.25">
      <c r="A280" s="20" t="s">
        <v>179</v>
      </c>
      <c r="B280" s="299" t="s">
        <v>294</v>
      </c>
      <c r="C280" s="298" t="s">
        <v>295</v>
      </c>
      <c r="D280" s="269"/>
      <c r="E280" s="280"/>
      <c r="F280" s="281"/>
      <c r="G280" s="282">
        <f t="shared" si="22"/>
        <v>0</v>
      </c>
    </row>
    <row r="281" spans="1:7" x14ac:dyDescent="0.25">
      <c r="A281" s="20" t="s">
        <v>179</v>
      </c>
      <c r="B281" s="299"/>
      <c r="C281" s="297" t="s">
        <v>21</v>
      </c>
      <c r="D281" s="269" t="s">
        <v>188</v>
      </c>
      <c r="E281" s="280">
        <v>10</v>
      </c>
      <c r="F281" s="44">
        <v>0</v>
      </c>
      <c r="G281" s="282">
        <f t="shared" si="22"/>
        <v>0</v>
      </c>
    </row>
    <row r="282" spans="1:7" ht="89.25" x14ac:dyDescent="0.25">
      <c r="A282" s="20" t="s">
        <v>179</v>
      </c>
      <c r="B282" s="299" t="s">
        <v>296</v>
      </c>
      <c r="C282" s="292" t="s">
        <v>297</v>
      </c>
      <c r="D282" s="269"/>
      <c r="E282" s="280"/>
      <c r="F282" s="281"/>
      <c r="G282" s="282">
        <f t="shared" si="22"/>
        <v>0</v>
      </c>
    </row>
    <row r="283" spans="1:7" x14ac:dyDescent="0.25">
      <c r="A283" s="20" t="s">
        <v>179</v>
      </c>
      <c r="B283" s="299"/>
      <c r="C283" s="297" t="s">
        <v>21</v>
      </c>
      <c r="D283" s="269" t="s">
        <v>298</v>
      </c>
      <c r="E283" s="280">
        <f>SUM(E239)</f>
        <v>11</v>
      </c>
      <c r="F283" s="44">
        <v>0</v>
      </c>
      <c r="G283" s="282">
        <f t="shared" si="22"/>
        <v>0</v>
      </c>
    </row>
    <row r="284" spans="1:7" ht="89.25" x14ac:dyDescent="0.25">
      <c r="A284" s="20" t="s">
        <v>179</v>
      </c>
      <c r="B284" s="299" t="s">
        <v>299</v>
      </c>
      <c r="C284" s="292" t="s">
        <v>300</v>
      </c>
      <c r="D284" s="269"/>
      <c r="E284" s="280"/>
      <c r="F284" s="281"/>
      <c r="G284" s="282">
        <f t="shared" si="22"/>
        <v>0</v>
      </c>
    </row>
    <row r="285" spans="1:7" x14ac:dyDescent="0.25">
      <c r="A285" s="20" t="s">
        <v>179</v>
      </c>
      <c r="B285" s="307"/>
      <c r="C285" s="297" t="s">
        <v>21</v>
      </c>
      <c r="D285" s="269" t="s">
        <v>298</v>
      </c>
      <c r="E285" s="280">
        <f>SUM(E241)</f>
        <v>10</v>
      </c>
      <c r="F285" s="44">
        <v>0</v>
      </c>
      <c r="G285" s="282">
        <f t="shared" si="22"/>
        <v>0</v>
      </c>
    </row>
    <row r="286" spans="1:7" ht="25.5" x14ac:dyDescent="0.25">
      <c r="A286" s="20" t="s">
        <v>179</v>
      </c>
      <c r="B286" s="299" t="s">
        <v>301</v>
      </c>
      <c r="C286" s="292" t="s">
        <v>302</v>
      </c>
      <c r="D286" s="269"/>
      <c r="E286" s="280"/>
      <c r="F286" s="281"/>
      <c r="G286" s="282"/>
    </row>
    <row r="287" spans="1:7" x14ac:dyDescent="0.25">
      <c r="A287" s="20" t="s">
        <v>179</v>
      </c>
      <c r="B287" s="299"/>
      <c r="C287" s="203"/>
      <c r="D287" s="269" t="s">
        <v>216</v>
      </c>
      <c r="E287" s="280">
        <f>SUM(E243)</f>
        <v>25</v>
      </c>
      <c r="F287" s="44">
        <v>0</v>
      </c>
      <c r="G287" s="282">
        <f>SUM(E287*F287)</f>
        <v>0</v>
      </c>
    </row>
    <row r="288" spans="1:7" x14ac:dyDescent="0.25">
      <c r="A288" s="21" t="s">
        <v>179</v>
      </c>
      <c r="B288" s="182"/>
      <c r="C288" s="308"/>
      <c r="D288" s="309"/>
      <c r="E288" s="310"/>
      <c r="F288" s="308"/>
      <c r="G288" s="308"/>
    </row>
    <row r="289" spans="1:7" x14ac:dyDescent="0.25">
      <c r="A289" s="21" t="s">
        <v>179</v>
      </c>
      <c r="B289" s="177"/>
      <c r="C289" s="284" t="s">
        <v>303</v>
      </c>
      <c r="D289" s="274"/>
      <c r="E289" s="286"/>
      <c r="F289" s="291"/>
      <c r="G289" s="311">
        <f>SUM(G274:G288)</f>
        <v>0</v>
      </c>
    </row>
    <row r="290" spans="1:7" x14ac:dyDescent="0.25">
      <c r="A290" s="21" t="s">
        <v>179</v>
      </c>
      <c r="B290" s="182"/>
      <c r="C290" s="289"/>
      <c r="D290" s="269"/>
      <c r="E290" s="280"/>
      <c r="F290" s="282"/>
      <c r="G290" s="281"/>
    </row>
    <row r="291" spans="1:7" x14ac:dyDescent="0.25">
      <c r="A291" s="21" t="s">
        <v>179</v>
      </c>
      <c r="B291" s="177" t="s">
        <v>304</v>
      </c>
      <c r="C291" s="312" t="s">
        <v>305</v>
      </c>
      <c r="D291" s="274"/>
      <c r="E291" s="286"/>
      <c r="F291" s="291"/>
      <c r="G291" s="287"/>
    </row>
    <row r="292" spans="1:7" ht="38.25" x14ac:dyDescent="0.25">
      <c r="A292" s="21" t="s">
        <v>179</v>
      </c>
      <c r="B292" s="182" t="s">
        <v>306</v>
      </c>
      <c r="C292" s="298" t="s">
        <v>307</v>
      </c>
      <c r="D292" s="269"/>
      <c r="E292" s="280"/>
      <c r="F292" s="281"/>
      <c r="G292" s="282"/>
    </row>
    <row r="293" spans="1:7" x14ac:dyDescent="0.25">
      <c r="A293" s="21" t="s">
        <v>179</v>
      </c>
      <c r="B293" s="182"/>
      <c r="C293" s="297" t="s">
        <v>21</v>
      </c>
      <c r="D293" s="269" t="s">
        <v>225</v>
      </c>
      <c r="E293" s="280">
        <v>1</v>
      </c>
      <c r="F293" s="44">
        <v>0</v>
      </c>
      <c r="G293" s="282">
        <f t="shared" ref="G293:G297" si="23">SUM(E293*F293)</f>
        <v>0</v>
      </c>
    </row>
    <row r="294" spans="1:7" ht="25.5" x14ac:dyDescent="0.25">
      <c r="A294" s="21" t="s">
        <v>179</v>
      </c>
      <c r="B294" s="182" t="s">
        <v>308</v>
      </c>
      <c r="C294" s="298" t="s">
        <v>309</v>
      </c>
      <c r="D294" s="269"/>
      <c r="E294" s="280"/>
      <c r="F294" s="281"/>
      <c r="G294" s="282">
        <f t="shared" si="23"/>
        <v>0</v>
      </c>
    </row>
    <row r="295" spans="1:7" x14ac:dyDescent="0.25">
      <c r="A295" s="21" t="s">
        <v>179</v>
      </c>
      <c r="B295" s="182"/>
      <c r="C295" s="297" t="s">
        <v>21</v>
      </c>
      <c r="D295" s="269" t="s">
        <v>94</v>
      </c>
      <c r="E295" s="280">
        <v>1</v>
      </c>
      <c r="F295" s="44">
        <v>0</v>
      </c>
      <c r="G295" s="282">
        <f t="shared" si="23"/>
        <v>0</v>
      </c>
    </row>
    <row r="296" spans="1:7" ht="38.25" x14ac:dyDescent="0.25">
      <c r="A296" s="21" t="s">
        <v>179</v>
      </c>
      <c r="B296" s="182" t="s">
        <v>310</v>
      </c>
      <c r="C296" s="298" t="s">
        <v>311</v>
      </c>
      <c r="D296" s="269"/>
      <c r="E296" s="280"/>
      <c r="F296" s="281"/>
      <c r="G296" s="282">
        <f t="shared" si="23"/>
        <v>0</v>
      </c>
    </row>
    <row r="297" spans="1:7" x14ac:dyDescent="0.25">
      <c r="A297" s="21" t="s">
        <v>179</v>
      </c>
      <c r="B297" s="182"/>
      <c r="C297" s="297" t="s">
        <v>21</v>
      </c>
      <c r="D297" s="269" t="s">
        <v>225</v>
      </c>
      <c r="E297" s="280">
        <v>1</v>
      </c>
      <c r="F297" s="44">
        <v>0</v>
      </c>
      <c r="G297" s="282">
        <f t="shared" si="23"/>
        <v>0</v>
      </c>
    </row>
    <row r="298" spans="1:7" x14ac:dyDescent="0.25">
      <c r="A298" s="21" t="s">
        <v>179</v>
      </c>
      <c r="B298" s="177"/>
      <c r="C298" s="284" t="s">
        <v>312</v>
      </c>
      <c r="D298" s="274"/>
      <c r="E298" s="275"/>
      <c r="F298" s="277"/>
      <c r="G298" s="313">
        <f>SUM(G292:G297)</f>
        <v>0</v>
      </c>
    </row>
    <row r="299" spans="1:7" x14ac:dyDescent="0.25">
      <c r="A299" s="21" t="s">
        <v>179</v>
      </c>
      <c r="B299" s="182"/>
      <c r="C299" s="314"/>
      <c r="D299" s="315"/>
      <c r="E299" s="316"/>
      <c r="F299" s="317"/>
      <c r="G299" s="318"/>
    </row>
    <row r="300" spans="1:7" x14ac:dyDescent="0.25">
      <c r="A300" s="21" t="s">
        <v>179</v>
      </c>
      <c r="B300" s="182"/>
      <c r="C300" s="191"/>
      <c r="D300" s="245"/>
      <c r="E300" s="245"/>
      <c r="F300" s="245"/>
      <c r="G300" s="245"/>
    </row>
    <row r="301" spans="1:7" x14ac:dyDescent="0.25">
      <c r="A301" s="21" t="s">
        <v>179</v>
      </c>
      <c r="B301" s="80" t="s">
        <v>184</v>
      </c>
      <c r="C301" s="193" t="s">
        <v>193</v>
      </c>
      <c r="D301" s="319"/>
      <c r="E301" s="320"/>
      <c r="F301" s="321"/>
      <c r="G301" s="322">
        <f>SUM(G176)</f>
        <v>0</v>
      </c>
    </row>
    <row r="302" spans="1:7" x14ac:dyDescent="0.25">
      <c r="A302" s="21" t="s">
        <v>179</v>
      </c>
      <c r="B302" s="80"/>
      <c r="C302" s="153"/>
      <c r="D302" s="319"/>
      <c r="E302" s="320"/>
      <c r="F302" s="321"/>
      <c r="G302" s="322"/>
    </row>
    <row r="303" spans="1:7" x14ac:dyDescent="0.25">
      <c r="A303" s="21" t="s">
        <v>179</v>
      </c>
      <c r="B303" s="80" t="s">
        <v>194</v>
      </c>
      <c r="C303" s="219" t="s">
        <v>207</v>
      </c>
      <c r="D303" s="323"/>
      <c r="E303" s="320"/>
      <c r="F303" s="321"/>
      <c r="G303" s="322">
        <f>SUM(G190)</f>
        <v>0</v>
      </c>
    </row>
    <row r="304" spans="1:7" x14ac:dyDescent="0.25">
      <c r="A304" s="21" t="s">
        <v>179</v>
      </c>
      <c r="B304" s="80"/>
      <c r="C304" s="324"/>
      <c r="D304" s="323"/>
      <c r="E304" s="320"/>
      <c r="F304" s="321"/>
      <c r="G304" s="322"/>
    </row>
    <row r="305" spans="1:7" x14ac:dyDescent="0.25">
      <c r="A305" s="21" t="s">
        <v>179</v>
      </c>
      <c r="B305" s="80" t="s">
        <v>208</v>
      </c>
      <c r="C305" s="314" t="s">
        <v>226</v>
      </c>
      <c r="D305" s="315"/>
      <c r="E305" s="320"/>
      <c r="F305" s="321"/>
      <c r="G305" s="322">
        <f>SUM(G208)</f>
        <v>0</v>
      </c>
    </row>
    <row r="306" spans="1:7" x14ac:dyDescent="0.25">
      <c r="A306" s="21" t="s">
        <v>179</v>
      </c>
      <c r="B306" s="80"/>
      <c r="C306" s="324"/>
      <c r="D306" s="323"/>
      <c r="E306" s="320"/>
      <c r="F306" s="321"/>
      <c r="G306" s="322"/>
    </row>
    <row r="307" spans="1:7" x14ac:dyDescent="0.25">
      <c r="A307" s="21" t="s">
        <v>179</v>
      </c>
      <c r="B307" s="80" t="s">
        <v>227</v>
      </c>
      <c r="C307" s="314" t="s">
        <v>239</v>
      </c>
      <c r="D307" s="315"/>
      <c r="E307" s="320"/>
      <c r="F307" s="321"/>
      <c r="G307" s="322">
        <f>SUM(G223)</f>
        <v>0</v>
      </c>
    </row>
    <row r="308" spans="1:7" x14ac:dyDescent="0.25">
      <c r="A308" s="21" t="s">
        <v>179</v>
      </c>
      <c r="B308" s="182"/>
      <c r="C308" s="191"/>
      <c r="D308" s="245"/>
      <c r="E308" s="245"/>
      <c r="F308" s="245"/>
      <c r="G308" s="245"/>
    </row>
    <row r="309" spans="1:7" x14ac:dyDescent="0.25">
      <c r="A309" s="21" t="s">
        <v>179</v>
      </c>
      <c r="B309" s="80" t="s">
        <v>240</v>
      </c>
      <c r="C309" s="219" t="s">
        <v>244</v>
      </c>
      <c r="D309" s="323"/>
      <c r="E309" s="320"/>
      <c r="F309" s="321"/>
      <c r="G309" s="322">
        <f>SUM(G229)</f>
        <v>0</v>
      </c>
    </row>
    <row r="310" spans="1:7" x14ac:dyDescent="0.25">
      <c r="A310" s="21" t="s">
        <v>179</v>
      </c>
      <c r="B310" s="80"/>
      <c r="C310" s="324"/>
      <c r="D310" s="323"/>
      <c r="E310" s="320"/>
      <c r="F310" s="321"/>
      <c r="G310" s="322"/>
    </row>
    <row r="311" spans="1:7" x14ac:dyDescent="0.25">
      <c r="A311" s="21" t="s">
        <v>179</v>
      </c>
      <c r="B311" s="80" t="s">
        <v>245</v>
      </c>
      <c r="C311" s="314" t="s">
        <v>259</v>
      </c>
      <c r="D311" s="315"/>
      <c r="E311" s="320"/>
      <c r="F311" s="321"/>
      <c r="G311" s="322">
        <f>SUM(G245)</f>
        <v>0</v>
      </c>
    </row>
    <row r="312" spans="1:7" x14ac:dyDescent="0.25">
      <c r="A312" s="21" t="s">
        <v>179</v>
      </c>
      <c r="B312" s="80"/>
      <c r="C312" s="324"/>
      <c r="D312" s="323"/>
      <c r="E312" s="320"/>
      <c r="F312" s="321"/>
      <c r="G312" s="322"/>
    </row>
    <row r="313" spans="1:7" x14ac:dyDescent="0.25">
      <c r="A313" s="21" t="s">
        <v>179</v>
      </c>
      <c r="B313" s="80" t="s">
        <v>260</v>
      </c>
      <c r="C313" s="314" t="s">
        <v>285</v>
      </c>
      <c r="D313" s="315"/>
      <c r="E313" s="320"/>
      <c r="F313" s="321"/>
      <c r="G313" s="322">
        <f>SUM(G271)</f>
        <v>0</v>
      </c>
    </row>
    <row r="314" spans="1:7" x14ac:dyDescent="0.25">
      <c r="A314" s="21" t="s">
        <v>179</v>
      </c>
      <c r="B314" s="80"/>
      <c r="C314" s="324"/>
      <c r="D314" s="323"/>
      <c r="E314" s="320"/>
      <c r="F314" s="321"/>
      <c r="G314" s="322"/>
    </row>
    <row r="315" spans="1:7" x14ac:dyDescent="0.25">
      <c r="A315" s="21" t="s">
        <v>179</v>
      </c>
      <c r="B315" s="80" t="s">
        <v>286</v>
      </c>
      <c r="C315" s="314" t="s">
        <v>303</v>
      </c>
      <c r="D315" s="315"/>
      <c r="E315" s="320"/>
      <c r="F315" s="321"/>
      <c r="G315" s="322">
        <f>SUM(G289)</f>
        <v>0</v>
      </c>
    </row>
    <row r="316" spans="1:7" x14ac:dyDescent="0.25">
      <c r="A316" s="21" t="s">
        <v>179</v>
      </c>
      <c r="B316" s="80"/>
      <c r="C316" s="324"/>
      <c r="D316" s="325"/>
      <c r="E316" s="326"/>
      <c r="F316" s="327"/>
      <c r="G316" s="328"/>
    </row>
    <row r="317" spans="1:7" x14ac:dyDescent="0.25">
      <c r="A317" s="21" t="s">
        <v>179</v>
      </c>
      <c r="B317" s="80" t="s">
        <v>304</v>
      </c>
      <c r="C317" s="314" t="s">
        <v>312</v>
      </c>
      <c r="D317" s="329"/>
      <c r="E317" s="326"/>
      <c r="F317" s="327"/>
      <c r="G317" s="328">
        <f>SUM(G298)</f>
        <v>0</v>
      </c>
    </row>
    <row r="318" spans="1:7" x14ac:dyDescent="0.25">
      <c r="A318" s="21" t="s">
        <v>179</v>
      </c>
      <c r="B318" s="182"/>
      <c r="C318" s="153"/>
      <c r="D318" s="330"/>
      <c r="E318" s="326"/>
      <c r="F318" s="327"/>
      <c r="G318" s="331"/>
    </row>
    <row r="319" spans="1:7" x14ac:dyDescent="0.25">
      <c r="A319" s="21" t="s">
        <v>179</v>
      </c>
      <c r="B319" s="182"/>
      <c r="C319" s="332"/>
      <c r="D319" s="333"/>
      <c r="E319" s="333"/>
      <c r="F319" s="334" t="s">
        <v>313</v>
      </c>
      <c r="G319" s="335">
        <f>SUM(G301:G318)</f>
        <v>0</v>
      </c>
    </row>
    <row r="320" spans="1:7" x14ac:dyDescent="0.25">
      <c r="A320" s="3"/>
      <c r="B320" s="336"/>
      <c r="C320" s="18"/>
      <c r="D320" s="18"/>
      <c r="E320" s="18"/>
      <c r="F320" s="40"/>
      <c r="G320" s="18"/>
    </row>
    <row r="321" spans="1:7" ht="15.75" x14ac:dyDescent="0.25">
      <c r="A321" s="168"/>
      <c r="B321" s="172"/>
      <c r="C321" s="172"/>
      <c r="D321" s="170"/>
      <c r="E321" s="170"/>
      <c r="F321" s="337" t="s">
        <v>314</v>
      </c>
      <c r="G321" s="176">
        <f>SUM(F162+G319)</f>
        <v>0</v>
      </c>
    </row>
  </sheetData>
  <mergeCells count="6">
    <mergeCell ref="F162:G162"/>
    <mergeCell ref="B1:G1"/>
    <mergeCell ref="B2:G2"/>
    <mergeCell ref="B3:G3"/>
    <mergeCell ref="B4:G4"/>
    <mergeCell ref="B5:G5"/>
  </mergeCells>
  <conditionalFormatting sqref="G8:G11 E33:G33 E36:G36 E35 G35">
    <cfRule type="cellIs" dxfId="19" priority="19" stopIfTrue="1" operator="equal">
      <formula>0</formula>
    </cfRule>
  </conditionalFormatting>
  <conditionalFormatting sqref="F8:F11">
    <cfRule type="cellIs" dxfId="18" priority="18" stopIfTrue="1" operator="equal">
      <formula>0</formula>
    </cfRule>
  </conditionalFormatting>
  <conditionalFormatting sqref="E8:E11">
    <cfRule type="cellIs" dxfId="17" priority="20" stopIfTrue="1" operator="equal">
      <formula>0</formula>
    </cfRule>
  </conditionalFormatting>
  <conditionalFormatting sqref="E30 G30">
    <cfRule type="cellIs" dxfId="16" priority="17" stopIfTrue="1" operator="equal">
      <formula>0</formula>
    </cfRule>
  </conditionalFormatting>
  <conditionalFormatting sqref="E31:E32 G31:G32">
    <cfRule type="cellIs" dxfId="15" priority="16" stopIfTrue="1" operator="equal">
      <formula>0</formula>
    </cfRule>
  </conditionalFormatting>
  <conditionalFormatting sqref="E40:G40">
    <cfRule type="cellIs" dxfId="14" priority="15" stopIfTrue="1" operator="equal">
      <formula>0</formula>
    </cfRule>
  </conditionalFormatting>
  <conditionalFormatting sqref="E41:G42">
    <cfRule type="cellIs" dxfId="13" priority="14" stopIfTrue="1" operator="equal">
      <formula>0</formula>
    </cfRule>
  </conditionalFormatting>
  <conditionalFormatting sqref="E182:E190 E220:E221 E214:E217 G224:G226 E223:E235 E300:G319 E176 G228:G235">
    <cfRule type="cellIs" dxfId="12" priority="13" stopIfTrue="1" operator="equal">
      <formula>0</formula>
    </cfRule>
  </conditionalFormatting>
  <conditionalFormatting sqref="E299 E168:G168 E177:G177 E191:G191 E209:G209 E169:E170 F169:G169 E200:E208 E192:E197 G172 E211 G289:G298 E254 E266:E285 E178:E181 E244:E246 G238:G241 E238:E241 G266:G285 G244:G257 E248:E252">
    <cfRule type="cellIs" dxfId="11" priority="12" stopIfTrue="1" operator="equal">
      <formula>0</formula>
    </cfRule>
  </conditionalFormatting>
  <conditionalFormatting sqref="G174">
    <cfRule type="cellIs" dxfId="10" priority="11" stopIfTrue="1" operator="equal">
      <formula>0</formula>
    </cfRule>
  </conditionalFormatting>
  <conditionalFormatting sqref="G218">
    <cfRule type="cellIs" dxfId="9" priority="10" stopIfTrue="1" operator="equal">
      <formula>0</formula>
    </cfRule>
  </conditionalFormatting>
  <conditionalFormatting sqref="E212:E213">
    <cfRule type="cellIs" dxfId="8" priority="9" stopIfTrue="1" operator="equal">
      <formula>0</formula>
    </cfRule>
  </conditionalFormatting>
  <conditionalFormatting sqref="G260:G261">
    <cfRule type="cellIs" dxfId="7" priority="8" stopIfTrue="1" operator="equal">
      <formula>0</formula>
    </cfRule>
  </conditionalFormatting>
  <conditionalFormatting sqref="E242:E243 G242:G243">
    <cfRule type="cellIs" dxfId="6" priority="7" stopIfTrue="1" operator="equal">
      <formula>0</formula>
    </cfRule>
  </conditionalFormatting>
  <conditionalFormatting sqref="E286:E287 G286:G287">
    <cfRule type="cellIs" dxfId="5" priority="6" stopIfTrue="1" operator="equal">
      <formula>0</formula>
    </cfRule>
  </conditionalFormatting>
  <conditionalFormatting sqref="E264:E265">
    <cfRule type="cellIs" dxfId="4" priority="5" stopIfTrue="1" operator="equal">
      <formula>0</formula>
    </cfRule>
  </conditionalFormatting>
  <conditionalFormatting sqref="E236:E237 G236:G237">
    <cfRule type="cellIs" dxfId="3" priority="4" stopIfTrue="1" operator="equal">
      <formula>0</formula>
    </cfRule>
  </conditionalFormatting>
  <conditionalFormatting sqref="E258:E259">
    <cfRule type="cellIs" dxfId="2" priority="3" stopIfTrue="1" operator="equal">
      <formula>0</formula>
    </cfRule>
  </conditionalFormatting>
  <conditionalFormatting sqref="G265">
    <cfRule type="cellIs" dxfId="1" priority="2" stopIfTrue="1" operator="equal">
      <formula>0</formula>
    </cfRule>
  </conditionalFormatting>
  <conditionalFormatting sqref="G262:G26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Kuterovac</dc:creator>
  <cp:lastModifiedBy>Maja Kuterovac</cp:lastModifiedBy>
  <dcterms:created xsi:type="dcterms:W3CDTF">2021-11-08T08:56:40Z</dcterms:created>
  <dcterms:modified xsi:type="dcterms:W3CDTF">2021-11-08T22:07:20Z</dcterms:modified>
</cp:coreProperties>
</file>