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brecevic1\Desktop\OBJEKTI\INTERSPORT PERSONAL\"/>
    </mc:Choice>
  </mc:AlternateContent>
  <bookViews>
    <workbookView xWindow="480" yWindow="60" windowWidth="15960" windowHeight="5850" activeTab="1"/>
  </bookViews>
  <sheets>
    <sheet name="Rekapitulacija" sheetId="3" r:id="rId1"/>
    <sheet name="Nove MH" sheetId="2" r:id="rId2"/>
    <sheet name="Postojeće MH" sheetId="4" r:id="rId3"/>
  </sheets>
  <definedNames>
    <definedName name="_xlnm._FilterDatabase" localSheetId="1" hidden="1">'Nove MH'!$B$1:$I$249</definedName>
    <definedName name="_xlnm._FilterDatabase" localSheetId="0" hidden="1">Rekapitulacija!#REF!</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NA()</definedName>
    <definedName name="Excel_BuiltIn_Print_Titles_16">NA()</definedName>
    <definedName name="Excel_BuiltIn_Print_Titles_17">NA()</definedName>
    <definedName name="Excel_BuiltIn_Print_Titles_18">NA()</definedName>
    <definedName name="Excel_BuiltIn_Print_Titles_19">NA()</definedName>
    <definedName name="Excel_BuiltIn_Print_Titles_2">NA()</definedName>
    <definedName name="Excel_BuiltIn_Print_Titles_20">NA()</definedName>
    <definedName name="Excel_BuiltIn_Print_Titles_21">NA()</definedName>
    <definedName name="Excel_BuiltIn_Print_Titles_22">NA()</definedName>
    <definedName name="Excel_BuiltIn_Print_Titles_23">NA()</definedName>
    <definedName name="Excel_BuiltIn_Print_Titles_24">NA()</definedName>
    <definedName name="Excel_BuiltIn_Print_Titles_25">NA()</definedName>
    <definedName name="Excel_BuiltIn_Print_Titles_3">NA()</definedName>
    <definedName name="Excel_BuiltIn_Print_Titles_4">NA()</definedName>
    <definedName name="Excel_BuiltIn_Print_Titles_5">NA()</definedName>
    <definedName name="Excel_BuiltIn_Print_Titles_6">NA()</definedName>
    <definedName name="Excel_BuiltIn_Print_Titles_8">NA()</definedName>
    <definedName name="Excel_BuiltIn_Print_Titles_9">NA()</definedName>
    <definedName name="_xlnm.Print_Area" localSheetId="1">'Nove MH'!$B$1:$I$249</definedName>
    <definedName name="_xlnm.Print_Area" localSheetId="2">'Postojeće MH'!$B$1:$I$47</definedName>
    <definedName name="_xlnm.Print_Area" localSheetId="0">Rekapitulacija!$A$1:$C$27</definedName>
  </definedNames>
  <calcPr calcId="162913" iterateDelta="1E-4"/>
</workbook>
</file>

<file path=xl/calcChain.xml><?xml version="1.0" encoding="utf-8"?>
<calcChain xmlns="http://schemas.openxmlformats.org/spreadsheetml/2006/main">
  <c r="H248" i="2" l="1"/>
  <c r="H247" i="2" l="1"/>
  <c r="H227" i="2" l="1"/>
  <c r="H225" i="2"/>
  <c r="G225" i="2"/>
  <c r="H210" i="2"/>
  <c r="H209" i="2"/>
  <c r="H184" i="2"/>
  <c r="H180" i="2"/>
  <c r="F176" i="2"/>
  <c r="F173" i="2"/>
  <c r="F171" i="2"/>
  <c r="F169" i="2"/>
  <c r="F165" i="2"/>
  <c r="C13" i="3" l="1"/>
  <c r="C12" i="3"/>
  <c r="C11" i="3"/>
  <c r="B12" i="3"/>
  <c r="B11" i="3"/>
  <c r="C39" i="4"/>
  <c r="C37" i="4"/>
  <c r="C20" i="4"/>
  <c r="H46" i="4" l="1"/>
  <c r="H45" i="4"/>
  <c r="H121" i="2"/>
  <c r="H122" i="2" s="1"/>
  <c r="H244" i="2" s="1"/>
  <c r="H15" i="4"/>
  <c r="F11" i="4"/>
  <c r="H11" i="4" s="1"/>
  <c r="H16" i="4"/>
  <c r="H14" i="4"/>
  <c r="H9" i="4"/>
  <c r="H30" i="4"/>
  <c r="H28" i="4"/>
  <c r="H29" i="4" s="1"/>
  <c r="F25" i="4"/>
  <c r="H47" i="4" l="1"/>
  <c r="C32" i="4"/>
  <c r="D32" i="4"/>
  <c r="D39" i="4"/>
  <c r="H32" i="4"/>
  <c r="H39" i="4" s="1"/>
  <c r="H25" i="4"/>
  <c r="D37" i="4"/>
  <c r="H18" i="4" l="1"/>
  <c r="H20" i="4" s="1"/>
  <c r="H37" i="4" s="1"/>
  <c r="H41" i="4" s="1"/>
  <c r="H131" i="2" l="1"/>
  <c r="F118" i="2" l="1"/>
  <c r="F117" i="2"/>
  <c r="F116" i="2"/>
  <c r="F41" i="2"/>
  <c r="F39" i="2"/>
  <c r="F37" i="2"/>
  <c r="B7" i="3" l="1"/>
  <c r="B6" i="3"/>
  <c r="H142" i="2" l="1"/>
  <c r="H163" i="2"/>
  <c r="H176" i="2"/>
  <c r="H178" i="2"/>
  <c r="H182" i="2"/>
  <c r="H186" i="2"/>
  <c r="H188" i="2"/>
  <c r="H190" i="2"/>
  <c r="H192" i="2"/>
  <c r="H194" i="2"/>
  <c r="H196" i="2"/>
  <c r="H198" i="2"/>
  <c r="H201" i="2"/>
  <c r="H245" i="2" s="1"/>
  <c r="H202" i="2"/>
  <c r="H205" i="2"/>
  <c r="H246" i="2" s="1"/>
  <c r="H206" i="2"/>
  <c r="H220" i="2"/>
  <c r="H222" i="2"/>
  <c r="H140" i="2"/>
  <c r="H117" i="2"/>
  <c r="H118" i="2"/>
  <c r="H123" i="2"/>
  <c r="H125" i="2"/>
  <c r="H127" i="2"/>
  <c r="H129" i="2"/>
  <c r="H133" i="2"/>
  <c r="H116" i="2"/>
  <c r="H102" i="2"/>
  <c r="H106" i="2"/>
  <c r="H109" i="2"/>
  <c r="H74" i="2"/>
  <c r="H77" i="2"/>
  <c r="H78" i="2"/>
  <c r="H79" i="2"/>
  <c r="H80" i="2"/>
  <c r="H83" i="2"/>
  <c r="H84" i="2"/>
  <c r="H85" i="2"/>
  <c r="H86" i="2"/>
  <c r="H89" i="2"/>
  <c r="H90" i="2"/>
  <c r="H91" i="2"/>
  <c r="H93" i="2"/>
  <c r="H95" i="2"/>
  <c r="H97" i="2"/>
  <c r="H72" i="2"/>
  <c r="H35" i="2"/>
  <c r="H37" i="2"/>
  <c r="H39" i="2"/>
  <c r="H41" i="2"/>
  <c r="H43" i="2"/>
  <c r="H50" i="2"/>
  <c r="H51" i="2"/>
  <c r="H52" i="2"/>
  <c r="H55" i="2"/>
  <c r="H56" i="2"/>
  <c r="H57" i="2"/>
  <c r="H58" i="2"/>
  <c r="H61" i="2"/>
  <c r="H62" i="2"/>
  <c r="H64" i="2"/>
  <c r="H66" i="2"/>
  <c r="H33" i="2"/>
  <c r="H27" i="2"/>
  <c r="H11" i="2"/>
  <c r="H14" i="2"/>
  <c r="H15" i="2"/>
  <c r="H17" i="2"/>
  <c r="H19" i="2"/>
  <c r="H21" i="2"/>
  <c r="H24" i="2"/>
  <c r="H25" i="2"/>
  <c r="H26" i="2"/>
  <c r="H45" i="2" l="1"/>
  <c r="H234" i="2" s="1"/>
  <c r="H68" i="2"/>
  <c r="H235" i="2" s="1"/>
  <c r="H135" i="2"/>
  <c r="H237" i="2" s="1"/>
  <c r="H29" i="2"/>
  <c r="H233" i="2" s="1"/>
  <c r="H111" i="2"/>
  <c r="H236" i="2" s="1"/>
  <c r="H232" i="2" l="1"/>
  <c r="C6" i="3" s="1"/>
  <c r="C237" i="2" l="1"/>
  <c r="D237" i="2"/>
  <c r="C236" i="2"/>
  <c r="D236" i="2"/>
  <c r="C235" i="2"/>
  <c r="D235" i="2"/>
  <c r="C234" i="2"/>
  <c r="D234" i="2"/>
  <c r="D233" i="2"/>
  <c r="H173" i="2" l="1"/>
  <c r="H165" i="2"/>
  <c r="H169" i="2"/>
  <c r="H171" i="2"/>
  <c r="F167" i="2"/>
  <c r="H167" i="2" l="1"/>
  <c r="H239" i="2" s="1"/>
  <c r="H240" i="2" l="1"/>
  <c r="C7" i="3"/>
  <c r="C8" i="3" s="1"/>
  <c r="C15" i="3" s="1"/>
</calcChain>
</file>

<file path=xl/sharedStrings.xml><?xml version="1.0" encoding="utf-8"?>
<sst xmlns="http://schemas.openxmlformats.org/spreadsheetml/2006/main" count="701" uniqueCount="233">
  <si>
    <t/>
  </si>
  <si>
    <t>kom</t>
  </si>
  <si>
    <t>Strojno površinsko skidanje terena debljine do 15 cm, skida se prethodno izmalčirano, usitnjeno raslinje te humus, utovar na kamion i odvoz na gradski deponij u cijeni.</t>
  </si>
  <si>
    <t>c) mobil homovi</t>
  </si>
  <si>
    <t>d) kanali</t>
  </si>
  <si>
    <t>ODVODNJA</t>
  </si>
  <si>
    <t>Dobava, doprema i ugradnja pijeska za izradu posteljice u sloju debljine 10 cm ispod i 10 cm iznad tjemena svih cijevi položenih u kanal, sa planiranjem dna rova, tj. poravnavanje rova za polaganje cjevovoda. Prilikom izrade treba se pridržavati pada, tako da cijev po cijeloj dužini leži na podlozi. Jedinična cijena stavke uključuje sav potreban rad, pomoćna sredstva i transporte za izvedbu opisanog rada.</t>
  </si>
  <si>
    <t>a) okno DN 625 dubine do 1,0 m</t>
  </si>
  <si>
    <t>b) okno DN 625 dubine  1,01-1,50 m</t>
  </si>
  <si>
    <t>a) PEHD DN 160/137</t>
  </si>
  <si>
    <t>b) PEHD DN 200/172</t>
  </si>
  <si>
    <t>d) fazonski komadi PEHD DN 200/172</t>
  </si>
  <si>
    <t>Dobava, doprema na gradilište i montaža PVC UKC cijevi SN4 i fazonskih komada o125mm</t>
  </si>
  <si>
    <t>a) PVC UKC DN 125</t>
  </si>
  <si>
    <t>b) fazoni o125mm</t>
  </si>
  <si>
    <t>kpl</t>
  </si>
  <si>
    <t>DOVOD VODE</t>
  </si>
  <si>
    <t>Izrada dovodne vodovodne instalacije iz PEHD cijevi za pritisak od 10 bara, unutarnjeg nazivnog promjera kako slijedi, komplet sa svim potrebnim fazonima, spojnim i brtvenim materijalom. Armature i fazonski komadi iz nodularnog lijeva su iskazani u posebnoj stavci.</t>
  </si>
  <si>
    <t>b) DN40 (6/4")</t>
  </si>
  <si>
    <t>Izvedba tlačne probe vodovodnih cijevi na pritisak od 12 bara u trajanju od 24 sata. Obračun po m1.</t>
  </si>
  <si>
    <t>a) Ø 10-30cm</t>
  </si>
  <si>
    <t>b) Ø 30-50cm</t>
  </si>
  <si>
    <t>a) staze</t>
  </si>
  <si>
    <t>Dobava, doprema, planiranje i zbijanje tampona, čiste kamene frakcije 0-63 mm. Tampon debljine sloja 10 cm se predviđa kao podloga kompletne površine za postavu mobil homova. Jedinična cijena stavke uključuje sav potreban rad, materijal, pomoćna sredstva i transporte za izvedbu opisanog rada. Obračun po m3 ugrađenog tampona u zbijenom stanju.</t>
  </si>
  <si>
    <t>c) fazonski komadi PEHD DN 160/137</t>
  </si>
  <si>
    <t>Dobava i ugradnja vatrogasnog aparata S-6, zajedno sa postoljem i ormarićem sa staklenim vratima i izradom betonskog temelja veličine 40x40x40cm za isti.</t>
  </si>
  <si>
    <t>c) okno DN 800 dubine  1,50-2,00 m</t>
  </si>
  <si>
    <t>Iskolčavanje i utvrđivanje, horizontalno i vertikalno staze, ceste, mobil homova, instalacijskih kanala (voda, struja, kanalizacija), određivanje padova i sl. s izbacivanjem pomoćnih točaka izvan područja iskopa, osiguravanjem istih i obilježavanjem visina, te kontrolom tijekom gradnje, u svemu prema skicama i uputama ovlaštenog predstavnika naručioca. Cijena stavke uključuje sve neophodne terenske i uredske poslove za kompletnu provedbu radova. Kanal kroz koji prolazi više instalacija obračunava se kao jedan kanal. Iskolčenja kućica trebaju se očuvati do montaže istih.</t>
  </si>
  <si>
    <t>PRIPREMNI RADOVI</t>
  </si>
  <si>
    <t>m'</t>
  </si>
  <si>
    <t>Dobava, doprema na odlagalište gradilišta, istovar i ugradnja modularnih okana DN 625 (800) izrađenih od polietilena visoke gustoće PE80 obodne čvrstoće najmanje 2kN/m2 prema pr EN 13598-2. Okna imaju navareni ulaz i izlaz za odgovarajuću vrstu cijevi što je uključeno u cijenu stavke. Ako ulazna cijev nije tvornički navarena, u cijenu stavke uračunati prelazni komad za spoj rebrastih PE cijevi. U stavci je uključen pokrovni armirano betonski prsten, te okrugli poklopac od lijevanog željeza promjera 60cm nosivosti 50 kN. Okna dublja od 150cm moraju imati ugrađene stepenice. Obračun po kompletu izvedenog okna. Na ceste se stavljaju poklopci nosivosti 250 kN.</t>
  </si>
  <si>
    <t>Dobava, doprema na odlagalište gradilišta i montaža rebrastih cijevi izrađenih od polietilena visoke gustoće PE80 obodne čvrstoće SN 8 kN/m2 prema standardu EN 13476, vanjskih promjera DN 160 mm, DN 200 mm za kanalizaciju. Cijevi su duge 6 m´/kom, a spajaju se s dvostranim naglavkom i gumenom brtvom, što se dobavlja zajedno s cijevima, tako da je i to obuhvaćeno ovom stavkom.</t>
  </si>
  <si>
    <t>Dobava i ugradnja prefabriciranih armirano betonskih šahtova unutarnjih dimenzija 60x60cm, dubine cca 60cm, debljine stijenke 5 cm, za prolaz vodovodnih cijevi i ugradnju kuglastih ventila. Na šaht se postavlja lijevano željezni poklopac nosivosti 50 kN.</t>
  </si>
  <si>
    <t>a) prof. 3/4"</t>
  </si>
  <si>
    <t>b) prof. 6/4"</t>
  </si>
  <si>
    <t>c) prof. 2"</t>
  </si>
  <si>
    <t>Dezinfekcija i ispiranje izvedenih vodovodnih cijevi prije puštanja u pogon. U cijeni je uključena i dobava zadovoljavajuće bakteriološke analize uzorka vode iz novosagrađene vodovodne mreže izrađene po ovlaštenoj ustanovi. Postupak se ponavlja dok se ne dobije pismeni nalaz nadležne institucije da voda odgovara standardima za pitku vodu. Obračun po komadu ispitanog uzorka vode sa priključka za MH prije postave MH.</t>
  </si>
  <si>
    <t>a) DN20 (3/4")</t>
  </si>
  <si>
    <t>c) DN50 (2")</t>
  </si>
  <si>
    <t>b) FF DN 80/L=600</t>
  </si>
  <si>
    <t>Izrada spoja na postojeću cijev. Ova stavka se odnosi na zatvaranje zasuna, pražnjenje sistema, ispumpavanje vode iz jame, rezanje postojeće cijevi, ponovno puštanje sistema i dr. Spojevi se izvode na PEHD cijevi DN 80. Montaža elemenata iz nodularnog lijeva je u posebnoj stavci.</t>
  </si>
  <si>
    <t>ZAVRŠNI RADOVI</t>
  </si>
  <si>
    <t>ELEKTROINSTALACIJE</t>
  </si>
  <si>
    <t>II.</t>
  </si>
  <si>
    <t>III.</t>
  </si>
  <si>
    <t>IV.</t>
  </si>
  <si>
    <t>JM</t>
  </si>
  <si>
    <t>KOL</t>
  </si>
  <si>
    <t>Kombinirano strojno-ručno rezanje grana i krošnji stabala koja se ne ruše, a u svrhu omogućavanja montaže mobilnih kućica. Obračun po komadu orezanih stabala, ne uklučuje korištenje autodizalice.</t>
  </si>
  <si>
    <t xml:space="preserve">Dobava i montaža elemenata iz nodularnog lijeva u šahtu sa svim spojnim i brtvenim materijalom, radni tlak PN 10.
</t>
  </si>
  <si>
    <t>REKAPITULACIJA</t>
  </si>
  <si>
    <t>SVEUKUPNO</t>
  </si>
  <si>
    <t>Dobava i montaža kuglastih ventila u šahtove komplet sa svim potrebnim fazonima, spojnim i brtvenim materijalom.</t>
  </si>
  <si>
    <t>Dobava i ugradnja prefabriciranih armirano betonskih šahtova unutarnjih dimenzija 80x80cm, dubine cca 60cm, debljine stijenke 5 cm, za prolaz vodovodnih cijevi i ugradnju kuglastih ventila. Na šaht se postavlja lijevano željezni poklopac nosivosti 50 kN.</t>
  </si>
  <si>
    <r>
      <t>m</t>
    </r>
    <r>
      <rPr>
        <vertAlign val="superscript"/>
        <sz val="8"/>
        <rFont val="Arial"/>
        <family val="2"/>
        <charset val="238"/>
      </rPr>
      <t>3</t>
    </r>
  </si>
  <si>
    <t>TROŠKOVNIK</t>
  </si>
  <si>
    <t>b) ograda</t>
  </si>
  <si>
    <t>NAPOMENA</t>
  </si>
  <si>
    <t>Dobava, doprema i planiranje rizle, čiste kamene frakcije 4-8 mm. Rizla debljine sloja do 5 cm se predviđa kao završna podloga kompletne površine oko mobil homova. Jedinična cijena stavke uključuje sav potreban rad, materijal, pomoćna sredstva i transporte za izvedbu opisanog rada. Obračun po m2 ugrađene rizle.</t>
  </si>
  <si>
    <t>Dobava materijala, bravarska izrada te ugradnja u betonski temelj stupa konstrukcije sušila za robu izrađenog od kvadratnih cijevi presjeka 40x40mm premazanih zaštitnim te dvostrukim završnim slojem u boji istoj kao već postojeći stupovi. Stup "T" oblika je visine cca. 2m te na se na vrh dovaruje segment cijevi dužine 60cm sa 5 prstenova za vezanje štrik žice. Ugradnja uključuje iskop te ugradnju stupa u temelj dim. 40x40x40cm napravljen iz betona C20/25 te dobavu i postavu štrik žice sve po uzoru na postojeći.</t>
  </si>
  <si>
    <t>c) beton C20/25</t>
  </si>
  <si>
    <t>kg</t>
  </si>
  <si>
    <t>b) armatura</t>
  </si>
  <si>
    <t>a) oplata</t>
  </si>
  <si>
    <t>Izrada spoja na postojeći PEHD šaht fekalne kanalizacije sa cijevi PEHD DN160 ili DN200. Radovi se sastoje u probijanju otvora za prodor cijevi i brtvljenje gumicom ili varenjem.</t>
  </si>
  <si>
    <t>a) EV zasun DN 80</t>
  </si>
  <si>
    <t>c) E-PEHD DN 80</t>
  </si>
  <si>
    <t>Izrada stepenica iz betona C25/30 za ulaz u MH kućicu. Stepenice se izvode na tamponskoj podlozi u širini od 80cm-120cm ispred ulaza u postavljenu i niveliranu kućicu. Prosječno se izvode tri stepenice u jednom bloku po MH kućici.</t>
  </si>
  <si>
    <t>Izrada snimka izvedenog stanja instalacija s ucrtavanjem na postojeću geodetsku podlogu koju isporučuje investitor te predaja dokumentacije digitalno (ACAD 2005) i uvezano u 3 primjerka investitoru. Obračun po m' snimljenih instalacija.</t>
  </si>
  <si>
    <t>Mjesto i datum:</t>
  </si>
  <si>
    <t>Ponuđač:</t>
  </si>
  <si>
    <t>Rok izvođenja radova:</t>
  </si>
  <si>
    <t>Ponuda broj:</t>
  </si>
  <si>
    <t>OPIS</t>
  </si>
  <si>
    <t>Izrada pješčane posteljice debljine 10 cm u uvaljanom stanju iz mašinskog pijeska sa zatrpavanjem cijevi/kabela do 10 cm iznad tjemena uz potrebno nabijanje.</t>
  </si>
  <si>
    <r>
      <t>m</t>
    </r>
    <r>
      <rPr>
        <vertAlign val="superscript"/>
        <sz val="8"/>
        <color rgb="FF000000"/>
        <rFont val="Arial"/>
        <family val="2"/>
        <charset val="238"/>
      </rPr>
      <t>2</t>
    </r>
  </si>
  <si>
    <t>Opcija ponude:</t>
  </si>
  <si>
    <t>m3</t>
  </si>
  <si>
    <t>Zatrpavanje ostatka rova probranim materijalom iz iskopa.</t>
  </si>
  <si>
    <t>Izrada projekta izvedenog stanja od strane ovlaštenog inžinjera u dva papirnata oblika te na CD mediju u PDF i DWG formatu.</t>
  </si>
  <si>
    <t>A.</t>
  </si>
  <si>
    <t>GRAĐEVINSKI RADOVI</t>
  </si>
  <si>
    <t>B.</t>
  </si>
  <si>
    <t>GRAĐEVINSKO OBRTNIČKI RADOVI</t>
  </si>
  <si>
    <t xml:space="preserve">Dobava i ugradnja cijevi za hidrantsku mrežu. </t>
  </si>
  <si>
    <t xml:space="preserve">Ugradnja vodovodnih PEHD cijevi. U cijeni uključena dobava i montaža PEHD cijevi za vodovodnu instalaciju sa potrebnim fazonskim i spojnim materijalom: PEHD PE 100 proizvodene u skladu sa normom HRN EN 12201-2;2003 Cijevi se spuštaju u rov na pripremljnu podlogu od pijeska. Cijevi moraju biti vodonepropusne kao i spojevi. </t>
  </si>
  <si>
    <t xml:space="preserve">Obračun po m1 </t>
  </si>
  <si>
    <t>DN 100 PN 16</t>
  </si>
  <si>
    <t xml:space="preserve">Dobava i montaža nadzemog hidranta </t>
  </si>
  <si>
    <t>Nabava, transport i ugradnja lijevano željeznog nadzemnog hidranta Ø 80 mm, za radni tlak 10 bara s pripadajućom opremom. Za priključak vatrogasnih cijevi ugrađene su dvije gornje B-spojke i jednom "A" spojkom. Uračunato atestiranje, pregled prije ugradnje, dotjerivanje zaštitom protiv korozije nakon ugradnje, te sav brtveni i spojni materijal.</t>
  </si>
  <si>
    <t>nadzemni hidrant DN 100</t>
  </si>
  <si>
    <t>Ispitivanje hidrantske mreže</t>
  </si>
  <si>
    <t xml:space="preserve">Ispitivanje hidrantske mreže prema Pravilniku o uvjetima za obavljanje ispitivanja stabilnih sustava za dojavu i gašenje požara. </t>
  </si>
  <si>
    <t>paušal</t>
  </si>
  <si>
    <t>c) DN80 (3")</t>
  </si>
  <si>
    <t>d) prof. 3"</t>
  </si>
  <si>
    <t>2.</t>
  </si>
  <si>
    <t>1.</t>
  </si>
  <si>
    <r>
      <t>Označavanje drvenim kolcima, odnosno sva</t>
    </r>
    <r>
      <rPr>
        <b/>
        <sz val="8"/>
        <rFont val="Arial"/>
        <family val="2"/>
        <charset val="238"/>
      </rPr>
      <t xml:space="preserve"> geodetska</t>
    </r>
    <r>
      <rPr>
        <sz val="8"/>
        <rFont val="Arial"/>
        <family val="2"/>
        <charset val="238"/>
      </rPr>
      <t xml:space="preserve"> mjerenja kojima se podaci o međama prenose na teren, uključuje lociranje međe te označavanje (prema uputama stručnih službi investitora) i održavanje oznaka na terenu za svo vrijeme građenja. Obračun po m' označene ograde.</t>
    </r>
  </si>
  <si>
    <t>ZEMLJANI RADOVI</t>
  </si>
  <si>
    <t>Strojni iskop rova za polaganje cjevovoda, bez obzira na kategoriju terena. Obračunska širina je 80cm sa nagibom stranica 5:1. Proširenje i produbljenje kanala na mjestima novih šahtova, također je obuhvaćeno ovom stavkom. U cijenu stavke uključiti eventualno potrebno razupiranje rova za zaštitu od obrušavanja, sa svim potrebnim radom i materijalom. U cijenu je potrebno uključiti naknadno zatrpavanje probranim materijalom iz iskopa i odvoz viška materijala na građevinsku deponiju. Dno kanala isplanirati s točnošću +/- 3 cm. Ručni iskop oko postojećih instalacija uključen je ovom stavkom. Obračun po m3 iskopanog materijala u sraslom stanju.</t>
  </si>
  <si>
    <t>Građevinski radovi i elektroinstalacije</t>
  </si>
  <si>
    <t>Osiguranje beznaponskaog stanja u zoni obuhvata radova</t>
  </si>
  <si>
    <t>kompl</t>
  </si>
  <si>
    <t>Troškovi utvrđivanja podzemnih NN (niskonaponskih)  instalacija uz prisustvo ovlaštenih predstavnika investitora.</t>
  </si>
  <si>
    <t>m</t>
  </si>
  <si>
    <t>3.</t>
  </si>
  <si>
    <t>4.</t>
  </si>
  <si>
    <t>Dobava, montaža i spajanje samostojećeg razvodnog ormara oznake  ROMH PERS. SMJ. INTERSPORT  za priključak do 15 mobilnih kućica. Ormar je tvorničke izvedbe sa pripadajućim postoljem u zaštiti IP55. Ormar se sastoji od sljedećih elemenata:</t>
  </si>
  <si>
    <t xml:space="preserve">Kućište ormara tip kao :  MOSDORFER F4 1080/320 GLATKI SA MONT.PL, BRAVOM I NOS.DOKUMEN. </t>
  </si>
  <si>
    <t>PODNOŽJE S4X0 950/320 590X950X310 RAL7032</t>
  </si>
  <si>
    <t>odvodnici prenapona tip kao :   obo-bettermann V50-3+NPE-280</t>
  </si>
  <si>
    <t>kompaktni prekidač tip kao :  ABB XT1C 160 TMD 100-1000 4P F F
ČETVEROPOLNI  TMAX XT,In=100A, 25kA</t>
  </si>
  <si>
    <t>polucilindar Assa Abloy  (PLAVA LAGUNA POREČ)</t>
  </si>
  <si>
    <t>GRIJAČ 30W PLASTIM</t>
  </si>
  <si>
    <t>TERMOSTAT ZA GRIJAČ NC PLASTIM</t>
  </si>
  <si>
    <t>sabirnice, stezaljke, natpisne pločice i ožičenje, jednopolna shema, uvodnice za kabele, bravica,  atest ovlaštene ustanove, sve potrebno do potpune funkcijonalnosti razvodnog ormara</t>
  </si>
  <si>
    <t>5.</t>
  </si>
  <si>
    <t>Iskop kanala prosječne širine 40-60 cm ili proširenje  u zoni zajedničkih trasa, cm, dubine 80 cm u zemljištu mješovite ktg za postavu kablova sa odbacivanjem iskopanog materijala uz rub iskopa.U jediničnu cijenu uračunati i izradu proširenja i iskope za šahtove te ostala eventualna potrebna kopanja.</t>
  </si>
  <si>
    <t>6.</t>
  </si>
  <si>
    <t>Ručni iskop kanala u zemljištu mješovite ktg, na mjestima križanja trase nove elektro instalacije sa postojećim instalacijama, sa odbacivanjem iskopanog materijala uz rub iskopa.</t>
  </si>
  <si>
    <t>7.</t>
  </si>
  <si>
    <t>8.</t>
  </si>
  <si>
    <t>9.</t>
  </si>
  <si>
    <t>Odvoz viška materijala iz iskopa na registriranu deponiju uključivo plaćanje pristojbe.</t>
  </si>
  <si>
    <t>10.</t>
  </si>
  <si>
    <t>Izrada tamponskih slojeva 10-20 cm po kolniku.
Nabava, prijevoz i polaganje u kanal tucanika granulacije 0,1-60mm, jednolike mješavine. Nabijanje vibronabijačem
Obračun po m3 ugrađenog/nabijenog tampona.
Izrada podloge za asfalt</t>
  </si>
  <si>
    <t>11.</t>
  </si>
  <si>
    <t>12.</t>
  </si>
  <si>
    <t>Dobava, polaganje i spajanje kabela PP00-A 4x 50mm2 u prethodno iskopani rov ili u prethodno položene cijevi, komplet sa svim nespecifiicranim radovima</t>
  </si>
  <si>
    <t>13.</t>
  </si>
  <si>
    <t>Dobava, polaganje i spajanje kabela FG16OR16 3x 6mm2 u prethodno iskopani rov ili u prethodno položene cijevi, komplet sa svim nespecifiicranim radovima</t>
  </si>
  <si>
    <t>14.</t>
  </si>
  <si>
    <t>Dobava i polaganje trake FeZn 25x4 u prethodno iskopani rov komplet s potrebnim spojnicama. Traku je potrebno povezati na postojeći uzemljivač</t>
  </si>
  <si>
    <t>15.</t>
  </si>
  <si>
    <t>Dobava, polaganje i spajanje Cu uže 50 mm2 u prethodno iskopani rov komplet s potrebnim spojnicama.</t>
  </si>
  <si>
    <t>16.</t>
  </si>
  <si>
    <t xml:space="preserve">Dobava i ugradnja utičnice (utikača) 32A/1p, IP 67, za spoj mobilne kućice na NN infrastrukturu. </t>
  </si>
  <si>
    <t>17.</t>
  </si>
  <si>
    <t>Dobava i polaganje trake upozorenja "PAZI ENERGETSKI KABEL", komplet sa svim nespecificiranim radovima</t>
  </si>
  <si>
    <t>18.</t>
  </si>
  <si>
    <t>Dobava i polaganje rebraste dvoslojne cijevi PSC ɸ 50 mm, komplet sa svim potrebnim radovima</t>
  </si>
  <si>
    <t>19.</t>
  </si>
  <si>
    <t>Dobava i polaganje rebraste dvoslojne cijevi PSC ɸ 110 mm, komplet sa svim potrebnim radovima</t>
  </si>
  <si>
    <t>20.</t>
  </si>
  <si>
    <r>
      <t xml:space="preserve">Dobava, montaža i spajanje rasvjetne armature  JR tip kao </t>
    </r>
    <r>
      <rPr>
        <b/>
        <sz val="8"/>
        <rFont val="Arial"/>
        <family val="2"/>
        <charset val="238"/>
      </rPr>
      <t xml:space="preserve">: </t>
    </r>
    <r>
      <rPr>
        <sz val="8"/>
        <rFont val="Arial"/>
        <family val="2"/>
        <charset val="238"/>
      </rPr>
      <t>Stupno rasvjetno tijelo Disano Susa Basic cod. 340514-39, led snage 26W, jačine svjetlosnoga toka 3516Lm, temeratura 3000K, stupanj zaštite IP66, IK07, komplet sa zglobom za prihvat na stupu 405 cod. 991407-00</t>
    </r>
  </si>
  <si>
    <t>Dobava FCO gradilište</t>
  </si>
  <si>
    <t>Montaža,  spajanje, puštanje u pogon</t>
  </si>
  <si>
    <t>22.</t>
  </si>
  <si>
    <t xml:space="preserve">Dobava i montaža stupa JR,  tip kao : Pali Campion 4 m, komplet sa temeljnom pločom, priključnom kutijom, poklopcem, vijcima, sidrenim vijcima. Vruće cinčan. </t>
  </si>
  <si>
    <t>Montaža i spajanje</t>
  </si>
  <si>
    <t>23.</t>
  </si>
  <si>
    <t>Ispitivanje električne instalacije od strane ovlaštene ustanove i izdavanje zapisnika o ispitivanju.</t>
  </si>
  <si>
    <t>* neprekinutosti zaštitnih vodiča</t>
  </si>
  <si>
    <t>* izolacijskog otpora električne instalacije</t>
  </si>
  <si>
    <t>* funkcionalnosti instalirane opreme</t>
  </si>
  <si>
    <t>* ispravnosti zaštite od indirektnog dodira</t>
  </si>
  <si>
    <t>* otpora uzemljenja</t>
  </si>
  <si>
    <t>* uzemljenja metalnih masa</t>
  </si>
  <si>
    <t>* podešenosti prekidaća</t>
  </si>
  <si>
    <t>* mjerenje struja kratkih spojeva na svim razvodnim ormarima</t>
  </si>
  <si>
    <t>24.</t>
  </si>
  <si>
    <t>25.</t>
  </si>
  <si>
    <t xml:space="preserve"> - u iznosu  10% svih prethodnih stavki </t>
  </si>
  <si>
    <t>Br.</t>
  </si>
  <si>
    <t>V.</t>
  </si>
  <si>
    <t>I.</t>
  </si>
  <si>
    <t xml:space="preserve">   I.</t>
  </si>
  <si>
    <t>DN-kulir</t>
  </si>
  <si>
    <t>DIREKTNA NABAVA</t>
  </si>
  <si>
    <t>UKUPNO DIREKTNA NABAVA</t>
  </si>
  <si>
    <t>Kulir</t>
  </si>
  <si>
    <t>DN_ras_arm</t>
  </si>
  <si>
    <t>DN_ras_stup</t>
  </si>
  <si>
    <t>A</t>
  </si>
  <si>
    <t>B</t>
  </si>
  <si>
    <t>x</t>
  </si>
  <si>
    <t>z</t>
  </si>
  <si>
    <t>Strojno čišćenje neobrađene površine traktorom s malčerima, odnosno strojem za krčenje i drobljenje. Prilikom čišćenja šume izbjegavati oštećenja na kvalitetnoj visokoj vegetaciji promjera trupca 10cm ili više.</t>
  </si>
  <si>
    <t xml:space="preserve">Uklanjanje drveća i panjeva isključivo po nalogu predstavnika investitora. Prije rušenja stabala potrebno je izvesti geodetsko iskolčenje mobil homova i staza (obračunava se u st. 6), te će se tada definirati koja stabla će se rušiti. Obračun po komadu, piljenje, utovar i odvoz na deponiju koju odredi investitor do 5km udaljenosti ili na gradski deponij, (Ø mjeren na visini 1m od zemlje). </t>
  </si>
  <si>
    <t>Ispiranje izgrađenih cjevovoda canal-jetom i ispitivanje vodonepropusnosti cjevovoda DN 125 mm, 160 mm i 200 mm, te revizijskih okana. Jedinična cijena stavke uključuje sav potreban rad, vodu, materijal i pomoćna sredstva za izvedbu opisanog rada. U cijenu stavke uračunata izrada izvješća, kao i izvješća o parcijalnim ispitivanjima po dionicama o provedenom ispitivanju odnosno o dobivenom vodonepropusnom sustavu ovjerena od izvoditelja i ostalih nadležnih osoba koje su obvezatno prisutne na ispitivanju i ovjeravaju izvješće. Obračun po m' ispitanog cjevovoda.</t>
  </si>
  <si>
    <t>SMJEŠTAJ ZA PERSONAL 30MH KOD INTERSPORTA</t>
  </si>
  <si>
    <t>Dobava i ugradnja betonskih zdena+D23ca 60x60x60, sa ljevanoželjeznim poklopcem, uključujući i proširenje iskopa</t>
  </si>
  <si>
    <t>JC</t>
  </si>
  <si>
    <t xml:space="preserve">Premještanje jedne mobilne kućice na udaljenost do 30 m od postojeće pozicije. Jedinična cijena stavke uključuje odspajanje svih instalacija, spajanje na novoj poziciji, sav potreban rad, materijal, pomoćna sredstva, priključke i transporte za izvedbu opisanog rada. </t>
  </si>
  <si>
    <t>m2</t>
  </si>
  <si>
    <t>%</t>
  </si>
  <si>
    <t>KOMPLET 1 KOMAD TERASE, SVE NAVEDENO DO POTPUNE FUNKCIONALNOSTI</t>
  </si>
  <si>
    <t>SANACIJA TOPLOG PODA U POSTOJEĆIM MH</t>
  </si>
  <si>
    <t>Ukupno elektroinstalacije:</t>
  </si>
  <si>
    <t>KIT FC CUAL 1X1.5…50MM2 XT1 4KOM.
KABELSKI PRIKLJUČCI FC CUAL 1X1.5…50MM2, XT1, 4KOM.</t>
  </si>
  <si>
    <t>LTC XT1 4P 2 KOM.
NISKI POKLOPCI PRIKLJUČAKA XT1, 4P, 2 KOM.</t>
  </si>
  <si>
    <t>SKLOPKA GREB.   20A,  1P,  1-0-2,  ABB GX20-51-O48</t>
  </si>
  <si>
    <t>ABB ESB25-20N-06  230-240 V AC/DC
INSTALACIJSKI SKLOPNIK 2NO/0NC, 230-240 V AC/DC</t>
  </si>
  <si>
    <t>ABB DWA2SVJETLNOSNA ASTRO SKLOPKA, 1 KANAL</t>
  </si>
  <si>
    <t>diferencijalni modul tip kao : ABB RC SEL X XT1 4P F
DIFERENCIJALNI ZAŠTITNI MODUL, FIKSNA UGRADNJA, XT1</t>
  </si>
  <si>
    <t>automatski prekidač tip kao : ABB S202-C32
MINIJATURNI PREKIDAČ, 2P, 32A, C KRIVULJA, 10kA</t>
  </si>
  <si>
    <t>automatski prekidač tip kao : ABB S202-C25
MINIJATURNI PREKIDAČ, 2P, 25A, C KRIVULJA, 10kA</t>
  </si>
  <si>
    <t>automatski prekidač tip kao : ABB S201-C16
MINIJATURNI PREKIDAČ, 1P, 16A, C KRIVULJA, 10kA</t>
  </si>
  <si>
    <t>IZLAZNA REŠETKA S FILTEROM 125X125 PLASTIM</t>
  </si>
  <si>
    <t>IZRADA 11 TERASA UZ POSTOJEĆE MH</t>
  </si>
  <si>
    <t>Skidanje postojeće podne obloge izvedene od PVC poda (linoleum), te čišćenje postojećeg veznog materijala do ravne, glatke podloge. U cijenu predvidjeti i premještanje namještaja na pozicijama gdje se izvode radovi i vraćanje na postojeću poziciju.</t>
  </si>
  <si>
    <t>Dobava i doprema materijala, te izrada podne obloge od PVC-a po uzoru na postojeći.</t>
  </si>
  <si>
    <t>a) dobava</t>
  </si>
  <si>
    <t>b) dobava škarta fco gradilište/skladište izvođača, neistovareno - ponuditelj u ovom redu unosi postotak na količinu iz a)</t>
  </si>
  <si>
    <t>POSTOJEĆE MH KOD INTERSPORTA - 16 KOM</t>
  </si>
  <si>
    <t>c) dobava svega ostalog materijala, sav potreban rad za ispunjenje ukupne stavke te istovar, skladištenje, čuvanje, transport do objekta, prijenos do mjesta ugradbe, ugradba i slično za sve navedeno pod a), b) i c). Uključivo prijenos, utovar, prijevoz, istovar i deponiranje škarta, viška materijala i ambalaže na gradsku deponiju. U rad uključiti i sitni potrošni materijal. Stavka uključuje sve aluminijske rubne lajsne na rubovima i spojevima, po izboru projektanta. U jediničnu cijenu uključiti sve potrebne radove i materijale: dobava, ugradnja, izrezivanja, brušenja, fugiranje, čišćenje, usklađivanje detalja – do gotovog opločenja.</t>
  </si>
  <si>
    <t>Dobava, doprema, planiranje i zbijanje tampona, čiste kamene frakcije 0-63 mm. Tampon debljine sloja 10 cm se predviđa kao podloga kompletne površine za postavu kulir ploča terase. Jedinična cijena stavke uključuje sav potreban rad, materijal, pomoćna sredstva i transporte za izvedbu opisanog rada. Obračun po m3 ugrađenog tampona u zbijenom stanju.</t>
  </si>
  <si>
    <t>Široki iskop prosječno do 20cm bez obzira na kategoriju tla radi uklanjanja deformacija na terenu te formiranje ujednačeno poravnate površine za postavu kulir ploča terase. Stavka uključuje široki iskop, planiranje upotrebljivim iskopanim materijalom, te zbijanje sa zahtjevanom zbijenosti sloja od min Me= 40 MN/m2. Obračun po m2 poravnate površine.</t>
  </si>
  <si>
    <t>DN-PVC</t>
  </si>
  <si>
    <t>Široki iskop do 30cm bez obzira na kategoriju tla radi uklanjanja deformacija na terenu te formiranje ujednačeno poravnate površine za postavu mobil homova. Stavka uključuje široki iskop, planiranje upotrebljivim iskopanim materijalom, te zbijanje sa zahtjevanom zbijenosti sloja od min Me= 40 MN/m2. Obračun po m2 poravnate i zbijene površine.</t>
  </si>
  <si>
    <t>Dovoz te nasipavanje terena zdravim pretežito kamenim materijalom u debljini 20 cm, radi uklanjanja deformacija na terenu te formiranje ujednačeno poravnate površine za postavu mobil homova i izradu staza. Stavka uključuje dovoz, razvoženje po gradilištu, razastiranje, planiranje te zbijanje sa zahtjevanom zbijenosti od min Me= 40 MN/m2. Obračun po m2 poravnate i zbijene površine.</t>
  </si>
  <si>
    <t>Dobava i ugradnja kulir ploča za izvedbu staza između mobilnih kućica. Kulir ploče dimenzija 40x40x3.8 cm postavljaju se na sloj rizle frakcije 4-8 mm u sloju 5 cm. Izvode se staze širine 120 cm. Obračun po m2 postavljenih kulir ploča.</t>
  </si>
  <si>
    <t>a) dobava kulir ploča 40x40cm FCO gradilište investitora</t>
  </si>
  <si>
    <t>Dobava i ugradnja kulir ploča za izvedbu terasa ispred mobilnih kućica. Kulir ploče dimenzija 40x40x3.8 cm postavljaju se na sloj rizle frakcije 4-8 mm u sloju 5 cm. Izvode se terase prosječne površine 10 m2. Obračun po m2 postavljenih kulir ploča.</t>
  </si>
  <si>
    <t>IZRADA TERASA UZ POSTOJEĆE MH</t>
  </si>
  <si>
    <t>c) dobava svega ostalog materijala, sav potreban rad za ispunjenje ukupne stavke te istovar, skladištenje, čuvanje, transport do objekta, prijenos do mjesta ugradbe, ugradba i slično za sve navedeno pod a), b) i c). Uključivo prijenos, utovar, prijevoz, istovar i deponiranje škarta, viška materijala i ambalaže na gradsku deponiju. U rad uključiti i sitni potrošni materijal. U jediničnu cijenu uključiti sve potrebne radove i materijale: dobava, ugradnja, izrezivanja, brušenja, fugiranje, čišćenje, usklađivanje detalja – do gotovog opločenja.</t>
  </si>
  <si>
    <t>PVC pod</t>
  </si>
  <si>
    <t>SMJEŠTAJ ZA PERSONAL - 30 MH KOD INTERSPORTA</t>
  </si>
  <si>
    <t>SVEUKUPNO:</t>
  </si>
  <si>
    <t>UKUPNO:</t>
  </si>
  <si>
    <t>320m x 0,6m x 0,2m</t>
  </si>
  <si>
    <t>Dobava, polaganje i spajanje kabela PP00-A 4x 150mm2 u prethodno iskopani rov ili u prethodno položene cijevi, komplet sa svim nespecifiicranim radovima</t>
  </si>
  <si>
    <t xml:space="preserve">Dobava i polaganje komunikacijskog kabela za vanjsku primjenu Cat6 S/FTP  4x2xAWG23/1PE u prethodno položene cijevi. </t>
  </si>
  <si>
    <t>Dobava i montaža Wi-fi_a predviđen za vanjsku montažu</t>
  </si>
  <si>
    <t>DN_wi-fi</t>
  </si>
  <si>
    <t>Wi-fi</t>
  </si>
  <si>
    <t>Rasvjeta - armatura</t>
  </si>
  <si>
    <t>Rasvjeta - stupovi</t>
  </si>
  <si>
    <t>21.</t>
  </si>
  <si>
    <t>26.</t>
  </si>
  <si>
    <t>Nepredviđeni materijal i dodatni radovi.  Stavka će se obračunavati obzirom na stvarnu utrošenu količinu materijala i radova, na temelju dokaznica mjera i po prethodnom odobrenju nadzornog inženjera. 
Stavka ne uključuje DN.</t>
  </si>
  <si>
    <t xml:space="preserve">Ukrcaj, transport, iskrcaj i postava MH. Mobilne kućice je potrebno preuzeti u AC Park Umag. Jedinična cijena stavke uključuje sav potreban rad, materijal, pomoćna sredstva, priključke i transporte za izvedbu opisanog rada.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</si>
</sst>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_-* #,##0.00\ &quot;kn&quot;_-;\-* #,##0.00\ &quot;kn&quot;_-;_-* &quot;-&quot;??\ &quot;kn&quot;_-;_-@_-"/>
    <numFmt numFmtId="165" formatCode="_-* #,##0.00\ _k_n_-;\-* #,##0.00\ _k_n_-;_-* &quot;-&quot;??\ _k_n_-;_-@_-"/>
    <numFmt numFmtId="166" formatCode="###,##0.00"/>
    <numFmt numFmtId="167" formatCode="mmm/dd"/>
    <numFmt numFmtId="168" formatCode="[$-41A]General"/>
    <numFmt numFmtId="169" formatCode="#,##0.00\ ;\-#,##0.00\ ;&quot; -&quot;#\ ;@\ "/>
    <numFmt numFmtId="170" formatCode="_(* #,##0.00_);_(* \(#,##0.00\);_(* &quot;-&quot;??_);_(@_)"/>
    <numFmt numFmtId="171" formatCode="_-* #,##0.00\ _k_n_-;\-* #,##0.00\ _k_n_-;_-* \-??\ _k_n_-;_-@_-"/>
    <numFmt numFmtId="172" formatCode="_-[$€-2]\ * #,##0.00_-;\-[$€-2]\ * #,##0.00_-;_-[$€-2]\ * &quot;-&quot;??_-"/>
    <numFmt numFmtId="173" formatCode="#,##0.00&quot;      &quot;;&quot;-&quot;#,##0.00&quot;      &quot;;&quot; -&quot;#&quot;      &quot;;@&quot; &quot;"/>
    <numFmt numFmtId="174" formatCode="0.0"/>
    <numFmt numFmtId="175" formatCode="[$-41A]#,##0.00"/>
    <numFmt numFmtId="176" formatCode="#,##0.00&quot; &quot;[$kn-41A];[Red]&quot;-&quot;#,##0.00&quot; &quot;[$kn-41A]"/>
    <numFmt numFmtId="177" formatCode="&quot;kn&quot;\ #,##0.00;[Red]\-&quot;kn&quot;\ #,##0.00"/>
    <numFmt numFmtId="178" formatCode="#,##0.00\ &quot;kn&quot;"/>
    <numFmt numFmtId="179" formatCode="###,##0"/>
    <numFmt numFmtId="180" formatCode="_-&quot;kn&quot;\ * #,##0.00_-;\-&quot;kn&quot;\ * #,##0.00_-;_-&quot;kn&quot;\ * &quot;-&quot;??_-;_-@_-"/>
    <numFmt numFmtId="181" formatCode="_-* #,##0.00\ [$€-1]_-;\-* #,##0.00\ [$€-1]_-;_-* &quot;-&quot;??\ [$€-1]_-;_-@_-"/>
    <numFmt numFmtId="182" formatCode="#,##0.00&quot;      &quot;;#,##0.00&quot;      &quot;;&quot;-&quot;#&quot;      &quot;;&quot; &quot;@&quot; &quot;"/>
    <numFmt numFmtId="183" formatCode="#,##0.00\ &quot;€&quot;"/>
  </numFmts>
  <fonts count="93">
    <font>
      <sz val="11"/>
      <color theme="1"/>
      <name val="Calibri"/>
      <family val="2"/>
      <charset val="238"/>
      <scheme val="minor"/>
    </font>
    <font>
      <sz val="11"/>
      <color theme="1"/>
      <name val="Calibri"/>
      <family val="2"/>
      <scheme val="minor"/>
    </font>
    <font>
      <sz val="8"/>
      <name val="Arial"/>
      <family val="2"/>
      <charset val="238"/>
    </font>
    <font>
      <sz val="8"/>
      <color theme="1"/>
      <name val="Arial"/>
      <family val="2"/>
      <charset val="238"/>
    </font>
    <font>
      <sz val="8"/>
      <color rgb="FF000000"/>
      <name val="Arial"/>
      <family val="2"/>
      <charset val="238"/>
    </font>
    <font>
      <b/>
      <sz val="8"/>
      <color theme="1"/>
      <name val="Arial"/>
      <family val="2"/>
      <charset val="238"/>
    </font>
    <font>
      <sz val="8"/>
      <color rgb="FF505050"/>
      <name val="Arial"/>
      <family val="2"/>
      <charset val="238"/>
    </font>
    <font>
      <sz val="10"/>
      <name val="Arial"/>
      <family val="2"/>
      <charset val="238"/>
    </font>
    <font>
      <b/>
      <sz val="8"/>
      <name val="Arial"/>
      <family val="2"/>
      <charset val="238"/>
    </font>
    <font>
      <sz val="10"/>
      <name val="Helv"/>
    </font>
    <font>
      <sz val="11"/>
      <color theme="1"/>
      <name val="Calibri"/>
      <family val="2"/>
      <charset val="238"/>
      <scheme val="minor"/>
    </font>
    <font>
      <vertAlign val="superscript"/>
      <sz val="8"/>
      <name val="Arial"/>
      <family val="2"/>
      <charset val="238"/>
    </font>
    <font>
      <sz val="11"/>
      <color indexed="8"/>
      <name val="Calibri"/>
      <family val="2"/>
    </font>
    <font>
      <sz val="10"/>
      <name val="Arial"/>
      <family val="2"/>
    </font>
    <font>
      <sz val="10"/>
      <color theme="1"/>
      <name val="Arial"/>
      <family val="2"/>
      <charset val="238"/>
    </font>
    <font>
      <sz val="10"/>
      <color rgb="FF000000"/>
      <name val="Arial"/>
      <family val="2"/>
      <charset val="238"/>
    </font>
    <font>
      <sz val="10"/>
      <name val="Helv"/>
      <charset val="204"/>
    </font>
    <font>
      <sz val="10"/>
      <name val="Arial"/>
      <family val="2"/>
      <charset val="204"/>
    </font>
    <font>
      <sz val="11"/>
      <color indexed="8"/>
      <name val="Calibri"/>
      <family val="2"/>
      <charset val="238"/>
    </font>
    <font>
      <sz val="11"/>
      <color rgb="FF000000"/>
      <name val="Calibri"/>
      <family val="2"/>
      <charset val="238"/>
    </font>
    <font>
      <sz val="11"/>
      <color indexed="9"/>
      <name val="Calibri"/>
      <family val="2"/>
      <charset val="238"/>
    </font>
    <font>
      <sz val="11"/>
      <color rgb="FFFFFFFF"/>
      <name val="Calibri"/>
      <family val="2"/>
      <charset val="238"/>
    </font>
    <font>
      <sz val="11"/>
      <color indexed="20"/>
      <name val="Calibri"/>
      <family val="2"/>
      <charset val="238"/>
    </font>
    <font>
      <sz val="11"/>
      <color rgb="FF800080"/>
      <name val="Calibri"/>
      <family val="2"/>
      <charset val="238"/>
    </font>
    <font>
      <b/>
      <sz val="11"/>
      <color indexed="52"/>
      <name val="Calibri"/>
      <family val="2"/>
      <charset val="238"/>
    </font>
    <font>
      <b/>
      <sz val="11"/>
      <color rgb="FFFF9900"/>
      <name val="Calibri"/>
      <family val="2"/>
      <charset val="238"/>
    </font>
    <font>
      <b/>
      <sz val="11"/>
      <color indexed="9"/>
      <name val="Calibri"/>
      <family val="2"/>
      <charset val="238"/>
    </font>
    <font>
      <b/>
      <sz val="11"/>
      <color rgb="FFFFFFFF"/>
      <name val="Calibri"/>
      <family val="2"/>
      <charset val="238"/>
    </font>
    <font>
      <sz val="12"/>
      <name val="Arial"/>
      <family val="2"/>
    </font>
    <font>
      <sz val="11"/>
      <color indexed="17"/>
      <name val="Calibri"/>
      <family val="2"/>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sz val="12"/>
      <color indexed="8"/>
      <name val="Arial Narrow"/>
      <family val="2"/>
    </font>
    <font>
      <b/>
      <sz val="11"/>
      <color rgb="FF333333"/>
      <name val="Calibri"/>
      <family val="2"/>
      <charset val="238"/>
    </font>
    <font>
      <b/>
      <sz val="12"/>
      <color indexed="8"/>
      <name val="Arial Narrow"/>
      <family val="2"/>
    </font>
    <font>
      <b/>
      <sz val="18"/>
      <color rgb="FF003366"/>
      <name val="Cambria"/>
      <family val="1"/>
      <charset val="238"/>
    </font>
    <font>
      <b/>
      <sz val="18"/>
      <color rgb="FF003366"/>
      <name val="Cambria1"/>
      <charset val="238"/>
    </font>
    <font>
      <b/>
      <sz val="11"/>
      <color rgb="FF000000"/>
      <name val="Calibri"/>
      <family val="2"/>
      <charset val="238"/>
    </font>
    <font>
      <sz val="11"/>
      <color rgb="FFFF0000"/>
      <name val="Calibri"/>
      <family val="2"/>
      <charset val="238"/>
    </font>
    <font>
      <i/>
      <sz val="11"/>
      <color indexed="23"/>
      <name val="Calibri"/>
      <family val="2"/>
      <charset val="238"/>
    </font>
    <font>
      <b/>
      <i/>
      <sz val="16"/>
      <color theme="1"/>
      <name val="Arial"/>
      <family val="2"/>
      <charset val="238"/>
    </font>
    <font>
      <b/>
      <sz val="15"/>
      <color indexed="56"/>
      <name val="Calibri"/>
      <family val="2"/>
      <charset val="238"/>
    </font>
    <font>
      <b/>
      <i/>
      <sz val="16"/>
      <color rgb="FF000000"/>
      <name val="Arial"/>
      <family val="2"/>
      <charset val="238"/>
    </font>
    <font>
      <b/>
      <sz val="13"/>
      <color indexed="56"/>
      <name val="Calibri"/>
      <family val="2"/>
      <charset val="238"/>
    </font>
    <font>
      <b/>
      <sz val="11"/>
      <color indexed="56"/>
      <name val="Calibri"/>
      <family val="2"/>
      <charset val="238"/>
    </font>
    <font>
      <u/>
      <sz val="10"/>
      <color indexed="12"/>
      <name val="Times New Roman CE"/>
      <charset val="238"/>
    </font>
    <font>
      <u/>
      <sz val="10"/>
      <color rgb="FF0000FF"/>
      <name val="Times New Roman CE1"/>
      <charset val="238"/>
    </font>
    <font>
      <u/>
      <sz val="12"/>
      <color indexed="12"/>
      <name val="Arial"/>
      <family val="2"/>
    </font>
    <font>
      <sz val="11"/>
      <color indexed="62"/>
      <name val="Calibri"/>
      <family val="2"/>
      <charset val="238"/>
    </font>
    <font>
      <b/>
      <sz val="11"/>
      <color indexed="63"/>
      <name val="Calibri"/>
      <family val="2"/>
      <charset val="238"/>
    </font>
    <font>
      <sz val="10"/>
      <name val="Times New Roman CE"/>
      <family val="1"/>
      <charset val="238"/>
    </font>
    <font>
      <sz val="10"/>
      <color theme="1"/>
      <name val="Times New Roman CE"/>
      <charset val="238"/>
    </font>
    <font>
      <sz val="10"/>
      <color rgb="FF000000"/>
      <name val="Times New Roman CE1"/>
      <charset val="238"/>
    </font>
    <font>
      <sz val="12"/>
      <name val="Times New Roman CE"/>
      <family val="1"/>
      <charset val="238"/>
    </font>
    <font>
      <sz val="12"/>
      <color theme="1"/>
      <name val="Times New Roman CE"/>
      <charset val="238"/>
    </font>
    <font>
      <sz val="12"/>
      <color rgb="FF000000"/>
      <name val="Times New Roman CE1"/>
      <charset val="238"/>
    </font>
    <font>
      <sz val="10"/>
      <color indexed="8"/>
      <name val="Century Gothic"/>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1"/>
      <name val="Arial"/>
      <family val="2"/>
      <charset val="238"/>
    </font>
    <font>
      <sz val="10"/>
      <color theme="1"/>
      <name val="Arial1"/>
      <charset val="238"/>
    </font>
    <font>
      <sz val="10"/>
      <color rgb="FF000000"/>
      <name val="Arial1"/>
      <charset val="238"/>
    </font>
    <font>
      <sz val="11"/>
      <name val="Arial"/>
      <family val="2"/>
    </font>
    <font>
      <sz val="10"/>
      <color indexed="8"/>
      <name val="MS Sans Serif"/>
      <family val="2"/>
    </font>
    <font>
      <sz val="10"/>
      <color theme="1"/>
      <name val="Times New Roman CE1"/>
      <charset val="238"/>
    </font>
    <font>
      <b/>
      <i/>
      <u/>
      <sz val="11"/>
      <color theme="1"/>
      <name val="Arial"/>
      <family val="2"/>
      <charset val="238"/>
    </font>
    <font>
      <b/>
      <i/>
      <u/>
      <sz val="11"/>
      <color rgb="FF000000"/>
      <name val="Arial"/>
      <family val="2"/>
      <charset val="238"/>
    </font>
    <font>
      <sz val="11"/>
      <color indexed="10"/>
      <name val="Calibri"/>
      <family val="2"/>
      <charset val="238"/>
    </font>
    <font>
      <b/>
      <sz val="11"/>
      <color indexed="8"/>
      <name val="Calibri"/>
      <family val="2"/>
      <charset val="238"/>
    </font>
    <font>
      <sz val="12"/>
      <color indexed="8"/>
      <name val="Arial"/>
      <family val="2"/>
    </font>
    <font>
      <sz val="11"/>
      <name val="Times New Roman CE"/>
      <charset val="238"/>
    </font>
    <font>
      <sz val="10"/>
      <name val="Arial CE"/>
      <charset val="238"/>
    </font>
    <font>
      <vertAlign val="superscript"/>
      <sz val="8"/>
      <color rgb="FF000000"/>
      <name val="Arial"/>
      <family val="2"/>
      <charset val="238"/>
    </font>
    <font>
      <b/>
      <sz val="8"/>
      <color rgb="FF000000"/>
      <name val="Arial"/>
      <family val="2"/>
      <charset val="238"/>
    </font>
    <font>
      <i/>
      <sz val="8"/>
      <color theme="1"/>
      <name val="Arial"/>
      <family val="2"/>
      <charset val="238"/>
    </font>
    <font>
      <i/>
      <sz val="8"/>
      <color rgb="FF000000"/>
      <name val="Arial"/>
      <family val="2"/>
      <charset val="238"/>
    </font>
    <font>
      <b/>
      <sz val="8"/>
      <color rgb="FFFF0000"/>
      <name val="Arial"/>
      <family val="2"/>
      <charset val="238"/>
    </font>
    <font>
      <b/>
      <u/>
      <sz val="8"/>
      <name val="Arial"/>
      <family val="2"/>
      <charset val="238"/>
    </font>
    <font>
      <sz val="10"/>
      <name val="Arial"/>
      <family val="2"/>
      <charset val="238"/>
    </font>
    <font>
      <sz val="10"/>
      <color indexed="8"/>
      <name val="Arial1"/>
      <charset val="238"/>
    </font>
    <font>
      <sz val="11"/>
      <color indexed="8"/>
      <name val="Arial"/>
      <family val="2"/>
      <charset val="238"/>
    </font>
    <font>
      <sz val="10"/>
      <color indexed="8"/>
      <name val="Arial"/>
      <family val="2"/>
      <charset val="238"/>
    </font>
    <font>
      <sz val="12"/>
      <color theme="1"/>
      <name val="Calibri"/>
      <family val="2"/>
      <scheme val="minor"/>
    </font>
    <font>
      <sz val="12"/>
      <color theme="1"/>
      <name val="Arial"/>
      <family val="2"/>
      <charset val="238"/>
    </font>
    <font>
      <b/>
      <sz val="11"/>
      <color theme="1"/>
      <name val="Calibri"/>
      <family val="2"/>
      <charset val="238"/>
      <scheme val="minor"/>
    </font>
    <font>
      <b/>
      <sz val="10"/>
      <name val="Arial"/>
      <family val="2"/>
      <charset val="238"/>
    </font>
  </fonts>
  <fills count="69">
    <fill>
      <patternFill patternType="none"/>
    </fill>
    <fill>
      <patternFill patternType="gray125"/>
    </fill>
    <fill>
      <patternFill patternType="solid">
        <fgColor indexed="31"/>
      </patternFill>
    </fill>
    <fill>
      <patternFill patternType="solid">
        <fgColor rgb="FFCCCCFF"/>
        <bgColor rgb="FFCCCCFF"/>
      </patternFill>
    </fill>
    <fill>
      <patternFill patternType="solid">
        <fgColor indexed="31"/>
        <bgColor indexed="22"/>
      </patternFill>
    </fill>
    <fill>
      <patternFill patternType="solid">
        <fgColor indexed="45"/>
      </patternFill>
    </fill>
    <fill>
      <patternFill patternType="solid">
        <fgColor rgb="FFFF99CC"/>
        <bgColor rgb="FFFF99CC"/>
      </patternFill>
    </fill>
    <fill>
      <patternFill patternType="solid">
        <fgColor indexed="45"/>
        <bgColor indexed="29"/>
      </patternFill>
    </fill>
    <fill>
      <patternFill patternType="solid">
        <fgColor indexed="42"/>
      </patternFill>
    </fill>
    <fill>
      <patternFill patternType="solid">
        <fgColor rgb="FFCCFFCC"/>
        <bgColor rgb="FFCCFFCC"/>
      </patternFill>
    </fill>
    <fill>
      <patternFill patternType="solid">
        <fgColor indexed="42"/>
        <bgColor indexed="27"/>
      </patternFill>
    </fill>
    <fill>
      <patternFill patternType="solid">
        <fgColor indexed="46"/>
      </patternFill>
    </fill>
    <fill>
      <patternFill patternType="solid">
        <fgColor rgb="FFCC99FF"/>
        <bgColor rgb="FFCC99FF"/>
      </patternFill>
    </fill>
    <fill>
      <patternFill patternType="solid">
        <fgColor indexed="46"/>
        <bgColor indexed="24"/>
      </patternFill>
    </fill>
    <fill>
      <patternFill patternType="solid">
        <fgColor indexed="27"/>
      </patternFill>
    </fill>
    <fill>
      <patternFill patternType="solid">
        <fgColor rgb="FFCCFFFF"/>
        <bgColor rgb="FFCCFFFF"/>
      </patternFill>
    </fill>
    <fill>
      <patternFill patternType="solid">
        <fgColor indexed="27"/>
        <bgColor indexed="41"/>
      </patternFill>
    </fill>
    <fill>
      <patternFill patternType="solid">
        <fgColor indexed="47"/>
      </patternFill>
    </fill>
    <fill>
      <patternFill patternType="solid">
        <fgColor rgb="FFFFCC99"/>
        <bgColor rgb="FFFFCC99"/>
      </patternFill>
    </fill>
    <fill>
      <patternFill patternType="solid">
        <fgColor indexed="47"/>
        <bgColor indexed="22"/>
      </patternFill>
    </fill>
    <fill>
      <patternFill patternType="solid">
        <fgColor indexed="44"/>
      </patternFill>
    </fill>
    <fill>
      <patternFill patternType="solid">
        <fgColor rgb="FF99CCFF"/>
        <bgColor rgb="FF99CCFF"/>
      </patternFill>
    </fill>
    <fill>
      <patternFill patternType="solid">
        <fgColor indexed="44"/>
        <bgColor indexed="31"/>
      </patternFill>
    </fill>
    <fill>
      <patternFill patternType="solid">
        <fgColor indexed="29"/>
      </patternFill>
    </fill>
    <fill>
      <patternFill patternType="solid">
        <fgColor rgb="FFFF8080"/>
        <bgColor rgb="FFFF8080"/>
      </patternFill>
    </fill>
    <fill>
      <patternFill patternType="solid">
        <fgColor indexed="29"/>
        <bgColor indexed="45"/>
      </patternFill>
    </fill>
    <fill>
      <patternFill patternType="solid">
        <fgColor indexed="11"/>
      </patternFill>
    </fill>
    <fill>
      <patternFill patternType="solid">
        <fgColor rgb="FF00FF00"/>
        <bgColor rgb="FF00FF00"/>
      </patternFill>
    </fill>
    <fill>
      <patternFill patternType="solid">
        <fgColor indexed="11"/>
        <bgColor indexed="49"/>
      </patternFill>
    </fill>
    <fill>
      <patternFill patternType="solid">
        <fgColor indexed="51"/>
      </patternFill>
    </fill>
    <fill>
      <patternFill patternType="solid">
        <fgColor rgb="FFFFCC00"/>
        <bgColor rgb="FFFFCC00"/>
      </patternFill>
    </fill>
    <fill>
      <patternFill patternType="solid">
        <fgColor indexed="51"/>
        <bgColor indexed="13"/>
      </patternFill>
    </fill>
    <fill>
      <patternFill patternType="solid">
        <fgColor indexed="30"/>
      </patternFill>
    </fill>
    <fill>
      <patternFill patternType="solid">
        <fgColor rgb="FF0066CC"/>
        <bgColor rgb="FF0066CC"/>
      </patternFill>
    </fill>
    <fill>
      <patternFill patternType="solid">
        <fgColor indexed="30"/>
        <bgColor indexed="21"/>
      </patternFill>
    </fill>
    <fill>
      <patternFill patternType="solid">
        <fgColor indexed="36"/>
      </patternFill>
    </fill>
    <fill>
      <patternFill patternType="solid">
        <fgColor rgb="FF800080"/>
        <bgColor rgb="FF800080"/>
      </patternFill>
    </fill>
    <fill>
      <patternFill patternType="solid">
        <fgColor indexed="20"/>
        <bgColor indexed="36"/>
      </patternFill>
    </fill>
    <fill>
      <patternFill patternType="solid">
        <fgColor indexed="49"/>
      </patternFill>
    </fill>
    <fill>
      <patternFill patternType="solid">
        <fgColor rgb="FF33CCCC"/>
        <bgColor rgb="FF33CCCC"/>
      </patternFill>
    </fill>
    <fill>
      <patternFill patternType="solid">
        <fgColor indexed="49"/>
        <bgColor indexed="40"/>
      </patternFill>
    </fill>
    <fill>
      <patternFill patternType="solid">
        <fgColor indexed="52"/>
      </patternFill>
    </fill>
    <fill>
      <patternFill patternType="solid">
        <fgColor rgb="FFFF9900"/>
        <bgColor rgb="FFFF9900"/>
      </patternFill>
    </fill>
    <fill>
      <patternFill patternType="solid">
        <fgColor indexed="52"/>
        <bgColor indexed="51"/>
      </patternFill>
    </fill>
    <fill>
      <patternFill patternType="solid">
        <fgColor indexed="62"/>
      </patternFill>
    </fill>
    <fill>
      <patternFill patternType="solid">
        <fgColor rgb="FF333399"/>
        <bgColor rgb="FF333399"/>
      </patternFill>
    </fill>
    <fill>
      <patternFill patternType="solid">
        <fgColor indexed="62"/>
        <bgColor indexed="56"/>
      </patternFill>
    </fill>
    <fill>
      <patternFill patternType="solid">
        <fgColor indexed="10"/>
      </patternFill>
    </fill>
    <fill>
      <patternFill patternType="solid">
        <fgColor rgb="FFFF0000"/>
        <bgColor rgb="FFFF0000"/>
      </patternFill>
    </fill>
    <fill>
      <patternFill patternType="solid">
        <fgColor indexed="10"/>
        <bgColor indexed="60"/>
      </patternFill>
    </fill>
    <fill>
      <patternFill patternType="solid">
        <fgColor indexed="57"/>
      </patternFill>
    </fill>
    <fill>
      <patternFill patternType="solid">
        <fgColor rgb="FF339966"/>
        <bgColor rgb="FF339966"/>
      </patternFill>
    </fill>
    <fill>
      <patternFill patternType="solid">
        <fgColor indexed="57"/>
        <bgColor indexed="21"/>
      </patternFill>
    </fill>
    <fill>
      <patternFill patternType="solid">
        <fgColor indexed="53"/>
      </patternFill>
    </fill>
    <fill>
      <patternFill patternType="solid">
        <fgColor rgb="FFFF6600"/>
        <bgColor rgb="FFFF6600"/>
      </patternFill>
    </fill>
    <fill>
      <patternFill patternType="solid">
        <fgColor indexed="53"/>
        <bgColor indexed="52"/>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rgb="FFC0C0C0"/>
        <bgColor rgb="FFC0C0C0"/>
      </patternFill>
    </fill>
    <fill>
      <patternFill patternType="solid">
        <fgColor indexed="22"/>
        <bgColor indexed="31"/>
      </patternFill>
    </fill>
    <fill>
      <patternFill patternType="solid">
        <fgColor indexed="55"/>
      </patternFill>
    </fill>
    <fill>
      <patternFill patternType="solid">
        <fgColor rgb="FF969696"/>
        <bgColor rgb="FF969696"/>
      </patternFill>
    </fill>
    <fill>
      <patternFill patternType="solid">
        <fgColor indexed="55"/>
        <bgColor indexed="23"/>
      </patternFill>
    </fill>
    <fill>
      <patternFill patternType="solid">
        <fgColor rgb="FFFFFF99"/>
        <bgColor rgb="FFFFFF99"/>
      </patternFill>
    </fill>
    <fill>
      <patternFill patternType="solid">
        <fgColor rgb="FFFFFFCC"/>
        <bgColor rgb="FFFFFFCC"/>
      </patternFill>
    </fill>
    <fill>
      <patternFill patternType="solid">
        <fgColor indexed="43"/>
      </patternFill>
    </fill>
    <fill>
      <patternFill patternType="solid">
        <fgColor indexed="43"/>
        <bgColor indexed="26"/>
      </patternFill>
    </fill>
    <fill>
      <patternFill patternType="solid">
        <fgColor rgb="FFFFFF00"/>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thin">
        <color indexed="8"/>
      </left>
      <right/>
      <top style="thin">
        <color indexed="8"/>
      </top>
      <bottom style="thin">
        <color indexed="8"/>
      </bottom>
      <diagonal/>
    </border>
    <border>
      <left/>
      <right/>
      <top style="thin">
        <color rgb="FF333399"/>
      </top>
      <bottom style="double">
        <color rgb="FF33339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00">
    <xf numFmtId="0" fontId="0" fillId="0" borderId="0"/>
    <xf numFmtId="0" fontId="7" fillId="0" borderId="0"/>
    <xf numFmtId="0" fontId="9" fillId="0" borderId="0"/>
    <xf numFmtId="165" fontId="10" fillId="0" borderId="0" applyFont="0" applyFill="0" applyBorder="0" applyAlignment="0" applyProtection="0"/>
    <xf numFmtId="0" fontId="7" fillId="0" borderId="0"/>
    <xf numFmtId="0" fontId="10" fillId="0" borderId="0"/>
    <xf numFmtId="0" fontId="7" fillId="0" borderId="0"/>
    <xf numFmtId="0" fontId="12" fillId="0" borderId="0"/>
    <xf numFmtId="0" fontId="7" fillId="0" borderId="0"/>
    <xf numFmtId="0" fontId="13" fillId="0" borderId="0"/>
    <xf numFmtId="0" fontId="13" fillId="0" borderId="0"/>
    <xf numFmtId="168" fontId="14" fillId="0" borderId="0"/>
    <xf numFmtId="168" fontId="14" fillId="0" borderId="0"/>
    <xf numFmtId="0" fontId="15" fillId="0" borderId="0"/>
    <xf numFmtId="0" fontId="16" fillId="0" borderId="0"/>
    <xf numFmtId="0" fontId="17" fillId="0" borderId="0"/>
    <xf numFmtId="0" fontId="16" fillId="0" borderId="0"/>
    <xf numFmtId="0" fontId="9" fillId="0" borderId="0"/>
    <xf numFmtId="0" fontId="13" fillId="0" borderId="0"/>
    <xf numFmtId="0" fontId="13" fillId="0" borderId="0"/>
    <xf numFmtId="0" fontId="9" fillId="0" borderId="0"/>
    <xf numFmtId="0" fontId="18" fillId="2" borderId="0" applyNumberFormat="0" applyBorder="0" applyAlignment="0" applyProtection="0"/>
    <xf numFmtId="0" fontId="19" fillId="3" borderId="0"/>
    <xf numFmtId="0" fontId="18" fillId="4" borderId="0" applyNumberFormat="0" applyBorder="0" applyAlignment="0" applyProtection="0"/>
    <xf numFmtId="0" fontId="19" fillId="3" borderId="0"/>
    <xf numFmtId="0" fontId="18" fillId="4" borderId="0" applyNumberFormat="0" applyBorder="0" applyAlignment="0" applyProtection="0"/>
    <xf numFmtId="0" fontId="18" fillId="5" borderId="0" applyNumberFormat="0" applyBorder="0" applyAlignment="0" applyProtection="0"/>
    <xf numFmtId="0" fontId="19" fillId="6" borderId="0"/>
    <xf numFmtId="0" fontId="18" fillId="7" borderId="0" applyNumberFormat="0" applyBorder="0" applyAlignment="0" applyProtection="0"/>
    <xf numFmtId="0" fontId="19" fillId="6" borderId="0"/>
    <xf numFmtId="0" fontId="18" fillId="7" borderId="0" applyNumberFormat="0" applyBorder="0" applyAlignment="0" applyProtection="0"/>
    <xf numFmtId="0" fontId="18" fillId="8" borderId="0" applyNumberFormat="0" applyBorder="0" applyAlignment="0" applyProtection="0"/>
    <xf numFmtId="0" fontId="19" fillId="9" borderId="0"/>
    <xf numFmtId="0" fontId="18" fillId="10" borderId="0" applyNumberFormat="0" applyBorder="0" applyAlignment="0" applyProtection="0"/>
    <xf numFmtId="0" fontId="19" fillId="9" borderId="0"/>
    <xf numFmtId="0" fontId="18" fillId="10" borderId="0" applyNumberFormat="0" applyBorder="0" applyAlignment="0" applyProtection="0"/>
    <xf numFmtId="0" fontId="18" fillId="11" borderId="0" applyNumberFormat="0" applyBorder="0" applyAlignment="0" applyProtection="0"/>
    <xf numFmtId="0" fontId="19" fillId="12" borderId="0"/>
    <xf numFmtId="0" fontId="18" fillId="13" borderId="0" applyNumberFormat="0" applyBorder="0" applyAlignment="0" applyProtection="0"/>
    <xf numFmtId="0" fontId="19" fillId="12" borderId="0"/>
    <xf numFmtId="0" fontId="18" fillId="13" borderId="0" applyNumberFormat="0" applyBorder="0" applyAlignment="0" applyProtection="0"/>
    <xf numFmtId="0" fontId="18" fillId="14" borderId="0" applyNumberFormat="0" applyBorder="0" applyAlignment="0" applyProtection="0"/>
    <xf numFmtId="0" fontId="19" fillId="15" borderId="0"/>
    <xf numFmtId="0" fontId="18" fillId="16" borderId="0" applyNumberFormat="0" applyBorder="0" applyAlignment="0" applyProtection="0"/>
    <xf numFmtId="0" fontId="19" fillId="15" borderId="0"/>
    <xf numFmtId="0" fontId="18" fillId="16" borderId="0" applyNumberFormat="0" applyBorder="0" applyAlignment="0" applyProtection="0"/>
    <xf numFmtId="0" fontId="18" fillId="17" borderId="0" applyNumberFormat="0" applyBorder="0" applyAlignment="0" applyProtection="0"/>
    <xf numFmtId="0" fontId="19" fillId="18" borderId="0"/>
    <xf numFmtId="0" fontId="18" fillId="19" borderId="0" applyNumberFormat="0" applyBorder="0" applyAlignment="0" applyProtection="0"/>
    <xf numFmtId="0" fontId="19" fillId="18" borderId="0"/>
    <xf numFmtId="0" fontId="18" fillId="19"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9" fillId="21" borderId="0"/>
    <xf numFmtId="0" fontId="18" fillId="22" borderId="0" applyNumberFormat="0" applyBorder="0" applyAlignment="0" applyProtection="0"/>
    <xf numFmtId="0" fontId="19" fillId="21" borderId="0"/>
    <xf numFmtId="0" fontId="18" fillId="22" borderId="0" applyNumberFormat="0" applyBorder="0" applyAlignment="0" applyProtection="0"/>
    <xf numFmtId="0" fontId="18" fillId="23" borderId="0" applyNumberFormat="0" applyBorder="0" applyAlignment="0" applyProtection="0"/>
    <xf numFmtId="0" fontId="19" fillId="24" borderId="0"/>
    <xf numFmtId="0" fontId="18" fillId="25" borderId="0" applyNumberFormat="0" applyBorder="0" applyAlignment="0" applyProtection="0"/>
    <xf numFmtId="0" fontId="19" fillId="24" borderId="0"/>
    <xf numFmtId="0" fontId="18" fillId="25" borderId="0" applyNumberFormat="0" applyBorder="0" applyAlignment="0" applyProtection="0"/>
    <xf numFmtId="0" fontId="18" fillId="26" borderId="0" applyNumberFormat="0" applyBorder="0" applyAlignment="0" applyProtection="0"/>
    <xf numFmtId="0" fontId="19" fillId="27" borderId="0"/>
    <xf numFmtId="0" fontId="18" fillId="28" borderId="0" applyNumberFormat="0" applyBorder="0" applyAlignment="0" applyProtection="0"/>
    <xf numFmtId="0" fontId="19" fillId="27" borderId="0"/>
    <xf numFmtId="0" fontId="18" fillId="28" borderId="0" applyNumberFormat="0" applyBorder="0" applyAlignment="0" applyProtection="0"/>
    <xf numFmtId="0" fontId="18" fillId="11" borderId="0" applyNumberFormat="0" applyBorder="0" applyAlignment="0" applyProtection="0"/>
    <xf numFmtId="0" fontId="19" fillId="12" borderId="0"/>
    <xf numFmtId="0" fontId="18" fillId="13" borderId="0" applyNumberFormat="0" applyBorder="0" applyAlignment="0" applyProtection="0"/>
    <xf numFmtId="0" fontId="19" fillId="12" borderId="0"/>
    <xf numFmtId="0" fontId="18" fillId="13" borderId="0" applyNumberFormat="0" applyBorder="0" applyAlignment="0" applyProtection="0"/>
    <xf numFmtId="0" fontId="18" fillId="20" borderId="0" applyNumberFormat="0" applyBorder="0" applyAlignment="0" applyProtection="0"/>
    <xf numFmtId="0" fontId="19" fillId="21" borderId="0"/>
    <xf numFmtId="0" fontId="18" fillId="22" borderId="0" applyNumberFormat="0" applyBorder="0" applyAlignment="0" applyProtection="0"/>
    <xf numFmtId="0" fontId="19" fillId="21" borderId="0"/>
    <xf numFmtId="0" fontId="18" fillId="22" borderId="0" applyNumberFormat="0" applyBorder="0" applyAlignment="0" applyProtection="0"/>
    <xf numFmtId="0" fontId="18" fillId="29" borderId="0" applyNumberFormat="0" applyBorder="0" applyAlignment="0" applyProtection="0"/>
    <xf numFmtId="0" fontId="19" fillId="30" borderId="0"/>
    <xf numFmtId="0" fontId="18" fillId="31" borderId="0" applyNumberFormat="0" applyBorder="0" applyAlignment="0" applyProtection="0"/>
    <xf numFmtId="0" fontId="19" fillId="30" borderId="0"/>
    <xf numFmtId="0" fontId="18" fillId="31"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11" borderId="0" applyNumberFormat="0" applyBorder="0" applyAlignment="0" applyProtection="0"/>
    <xf numFmtId="0" fontId="18" fillId="20" borderId="0" applyNumberFormat="0" applyBorder="0" applyAlignment="0" applyProtection="0"/>
    <xf numFmtId="0" fontId="18" fillId="29" borderId="0" applyNumberFormat="0" applyBorder="0" applyAlignment="0" applyProtection="0"/>
    <xf numFmtId="0" fontId="18" fillId="20" borderId="0" applyNumberFormat="0" applyBorder="0" applyAlignment="0" applyProtection="0"/>
    <xf numFmtId="0" fontId="20" fillId="32" borderId="0" applyNumberFormat="0" applyBorder="0" applyAlignment="0" applyProtection="0"/>
    <xf numFmtId="0" fontId="21" fillId="33" borderId="0"/>
    <xf numFmtId="0" fontId="20" fillId="34" borderId="0" applyNumberFormat="0" applyBorder="0" applyAlignment="0" applyProtection="0"/>
    <xf numFmtId="0" fontId="20" fillId="23" borderId="0" applyNumberFormat="0" applyBorder="0" applyAlignment="0" applyProtection="0"/>
    <xf numFmtId="0" fontId="21" fillId="24" borderId="0"/>
    <xf numFmtId="0" fontId="20" fillId="25" borderId="0" applyNumberFormat="0" applyBorder="0" applyAlignment="0" applyProtection="0"/>
    <xf numFmtId="0" fontId="20" fillId="26" borderId="0" applyNumberFormat="0" applyBorder="0" applyAlignment="0" applyProtection="0"/>
    <xf numFmtId="0" fontId="21" fillId="27" borderId="0"/>
    <xf numFmtId="0" fontId="20" fillId="28" borderId="0" applyNumberFormat="0" applyBorder="0" applyAlignment="0" applyProtection="0"/>
    <xf numFmtId="0" fontId="20" fillId="35" borderId="0" applyNumberFormat="0" applyBorder="0" applyAlignment="0" applyProtection="0"/>
    <xf numFmtId="0" fontId="21" fillId="36" borderId="0"/>
    <xf numFmtId="0" fontId="20" fillId="37" borderId="0" applyNumberFormat="0" applyBorder="0" applyAlignment="0" applyProtection="0"/>
    <xf numFmtId="0" fontId="20" fillId="38" borderId="0" applyNumberFormat="0" applyBorder="0" applyAlignment="0" applyProtection="0"/>
    <xf numFmtId="0" fontId="21" fillId="39" borderId="0"/>
    <xf numFmtId="0" fontId="20" fillId="40" borderId="0" applyNumberFormat="0" applyBorder="0" applyAlignment="0" applyProtection="0"/>
    <xf numFmtId="0" fontId="20" fillId="41" borderId="0" applyNumberFormat="0" applyBorder="0" applyAlignment="0" applyProtection="0"/>
    <xf numFmtId="0" fontId="21" fillId="42" borderId="0"/>
    <xf numFmtId="0" fontId="20" fillId="43" borderId="0" applyNumberFormat="0" applyBorder="0" applyAlignment="0" applyProtection="0"/>
    <xf numFmtId="0" fontId="20" fillId="3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1" fillId="45" borderId="0"/>
    <xf numFmtId="0" fontId="20" fillId="46" borderId="0" applyNumberFormat="0" applyBorder="0" applyAlignment="0" applyProtection="0"/>
    <xf numFmtId="0" fontId="20" fillId="47" borderId="0" applyNumberFormat="0" applyBorder="0" applyAlignment="0" applyProtection="0"/>
    <xf numFmtId="0" fontId="21" fillId="48" borderId="0"/>
    <xf numFmtId="0" fontId="20" fillId="49" borderId="0" applyNumberFormat="0" applyBorder="0" applyAlignment="0" applyProtection="0"/>
    <xf numFmtId="0" fontId="20" fillId="50" borderId="0" applyNumberFormat="0" applyBorder="0" applyAlignment="0" applyProtection="0"/>
    <xf numFmtId="0" fontId="21" fillId="51" borderId="0"/>
    <xf numFmtId="0" fontId="20" fillId="52" borderId="0" applyNumberFormat="0" applyBorder="0" applyAlignment="0" applyProtection="0"/>
    <xf numFmtId="0" fontId="20" fillId="35" borderId="0" applyNumberFormat="0" applyBorder="0" applyAlignment="0" applyProtection="0"/>
    <xf numFmtId="0" fontId="21" fillId="36" borderId="0"/>
    <xf numFmtId="0" fontId="20" fillId="37" borderId="0" applyNumberFormat="0" applyBorder="0" applyAlignment="0" applyProtection="0"/>
    <xf numFmtId="0" fontId="20" fillId="38" borderId="0" applyNumberFormat="0" applyBorder="0" applyAlignment="0" applyProtection="0"/>
    <xf numFmtId="0" fontId="21" fillId="39" borderId="0"/>
    <xf numFmtId="0" fontId="20" fillId="40" borderId="0" applyNumberFormat="0" applyBorder="0" applyAlignment="0" applyProtection="0"/>
    <xf numFmtId="0" fontId="20" fillId="53" borderId="0" applyNumberFormat="0" applyBorder="0" applyAlignment="0" applyProtection="0"/>
    <xf numFmtId="0" fontId="21" fillId="54" borderId="0"/>
    <xf numFmtId="0" fontId="20" fillId="55" borderId="0" applyNumberFormat="0" applyBorder="0" applyAlignment="0" applyProtection="0"/>
    <xf numFmtId="0" fontId="22" fillId="5" borderId="0" applyNumberFormat="0" applyBorder="0" applyAlignment="0" applyProtection="0"/>
    <xf numFmtId="0" fontId="23" fillId="6" borderId="0"/>
    <xf numFmtId="0" fontId="22" fillId="7" borderId="0" applyNumberFormat="0" applyBorder="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13" fillId="57" borderId="1" applyNumberFormat="0" applyAlignment="0" applyProtection="0"/>
    <xf numFmtId="0" fontId="13" fillId="57" borderId="1" applyNumberFormat="0" applyAlignment="0" applyProtection="0"/>
    <xf numFmtId="0" fontId="13" fillId="57" borderId="1" applyNumberForma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7" fillId="56" borderId="1" applyNumberFormat="0" applyFont="0" applyAlignment="0" applyProtection="0"/>
    <xf numFmtId="0" fontId="13" fillId="57" borderId="1" applyNumberFormat="0" applyAlignment="0" applyProtection="0"/>
    <xf numFmtId="0" fontId="24" fillId="58" borderId="2" applyNumberFormat="0" applyAlignment="0" applyProtection="0"/>
    <xf numFmtId="0" fontId="25" fillId="59" borderId="3"/>
    <xf numFmtId="0" fontId="24" fillId="60" borderId="2" applyNumberFormat="0" applyAlignment="0" applyProtection="0"/>
    <xf numFmtId="0" fontId="26" fillId="61" borderId="4" applyNumberFormat="0" applyAlignment="0" applyProtection="0"/>
    <xf numFmtId="0" fontId="27" fillId="62" borderId="5"/>
    <xf numFmtId="0" fontId="26" fillId="63" borderId="4" applyNumberFormat="0" applyAlignment="0" applyProtection="0"/>
    <xf numFmtId="165"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9" fontId="7" fillId="0" borderId="0" applyFill="0" applyBorder="0" applyAlignment="0" applyProtection="0"/>
    <xf numFmtId="170" fontId="13" fillId="0" borderId="0" applyFont="0" applyFill="0" applyBorder="0" applyAlignment="0" applyProtection="0"/>
    <xf numFmtId="165" fontId="18" fillId="0" borderId="0" applyFont="0" applyFill="0" applyBorder="0" applyAlignment="0" applyProtection="0"/>
    <xf numFmtId="43" fontId="7"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28" fillId="0" borderId="0" applyFont="0" applyFill="0" applyBorder="0" applyAlignment="0" applyProtection="0"/>
    <xf numFmtId="165" fontId="13" fillId="0" borderId="0" applyFont="0" applyFill="0" applyBorder="0" applyAlignment="0" applyProtection="0"/>
    <xf numFmtId="165" fontId="18" fillId="0" borderId="0" applyFont="0" applyFill="0" applyBorder="0" applyAlignment="0" applyProtection="0"/>
    <xf numFmtId="171" fontId="7" fillId="0" borderId="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0" fontId="29" fillId="8" borderId="0" applyNumberFormat="0" applyBorder="0" applyAlignment="0" applyProtection="0"/>
    <xf numFmtId="172" fontId="13" fillId="0" borderId="0" applyFont="0" applyFill="0" applyBorder="0" applyAlignment="0" applyProtection="0"/>
    <xf numFmtId="172" fontId="7" fillId="0" borderId="0" applyFont="0" applyFill="0" applyBorder="0" applyAlignment="0" applyProtection="0"/>
    <xf numFmtId="0" fontId="19" fillId="3" borderId="0"/>
    <xf numFmtId="168" fontId="19" fillId="3" borderId="0"/>
    <xf numFmtId="0" fontId="19" fillId="6" borderId="0"/>
    <xf numFmtId="168" fontId="19" fillId="6" borderId="0"/>
    <xf numFmtId="0" fontId="19" fillId="9" borderId="0"/>
    <xf numFmtId="168" fontId="19" fillId="9" borderId="0"/>
    <xf numFmtId="0" fontId="19" fillId="12" borderId="0"/>
    <xf numFmtId="168" fontId="19" fillId="12" borderId="0"/>
    <xf numFmtId="0" fontId="19" fillId="15" borderId="0"/>
    <xf numFmtId="168" fontId="19" fillId="15" borderId="0"/>
    <xf numFmtId="0" fontId="19" fillId="18" borderId="0"/>
    <xf numFmtId="168" fontId="19" fillId="18" borderId="0"/>
    <xf numFmtId="0" fontId="19" fillId="21" borderId="0"/>
    <xf numFmtId="168" fontId="19" fillId="21" borderId="0"/>
    <xf numFmtId="0" fontId="19" fillId="24" borderId="0"/>
    <xf numFmtId="168" fontId="19" fillId="24" borderId="0"/>
    <xf numFmtId="0" fontId="19" fillId="27" borderId="0"/>
    <xf numFmtId="168" fontId="19" fillId="27" borderId="0"/>
    <xf numFmtId="0" fontId="19" fillId="12" borderId="0"/>
    <xf numFmtId="168" fontId="19" fillId="12" borderId="0"/>
    <xf numFmtId="0" fontId="19" fillId="21" borderId="0"/>
    <xf numFmtId="168" fontId="19" fillId="21" borderId="0"/>
    <xf numFmtId="0" fontId="19" fillId="30" borderId="0"/>
    <xf numFmtId="168" fontId="19" fillId="30" borderId="0"/>
    <xf numFmtId="0" fontId="21" fillId="33" borderId="0"/>
    <xf numFmtId="168" fontId="21" fillId="33" borderId="0"/>
    <xf numFmtId="0" fontId="21" fillId="24" borderId="0"/>
    <xf numFmtId="168" fontId="21" fillId="24" borderId="0"/>
    <xf numFmtId="0" fontId="21" fillId="27" borderId="0"/>
    <xf numFmtId="168" fontId="21" fillId="27" borderId="0"/>
    <xf numFmtId="0" fontId="21" fillId="36" borderId="0"/>
    <xf numFmtId="168" fontId="21" fillId="36" borderId="0"/>
    <xf numFmtId="0" fontId="21" fillId="39" borderId="0"/>
    <xf numFmtId="168" fontId="21" fillId="39" borderId="0"/>
    <xf numFmtId="0" fontId="21" fillId="42" borderId="0"/>
    <xf numFmtId="168" fontId="21" fillId="42" borderId="0"/>
    <xf numFmtId="0" fontId="21" fillId="45" borderId="0"/>
    <xf numFmtId="168" fontId="21" fillId="45" borderId="0"/>
    <xf numFmtId="0" fontId="21" fillId="48" borderId="0"/>
    <xf numFmtId="168" fontId="21" fillId="48" borderId="0"/>
    <xf numFmtId="0" fontId="21" fillId="51" borderId="0"/>
    <xf numFmtId="168" fontId="21" fillId="51" borderId="0"/>
    <xf numFmtId="0" fontId="21" fillId="36" borderId="0"/>
    <xf numFmtId="168" fontId="21" fillId="36" borderId="0"/>
    <xf numFmtId="0" fontId="21" fillId="39" borderId="0"/>
    <xf numFmtId="168" fontId="21" fillId="39" borderId="0"/>
    <xf numFmtId="0" fontId="21" fillId="54" borderId="0"/>
    <xf numFmtId="168" fontId="21" fillId="54" borderId="0"/>
    <xf numFmtId="0" fontId="23" fillId="6" borderId="0"/>
    <xf numFmtId="168" fontId="23" fillId="6" borderId="0"/>
    <xf numFmtId="0" fontId="25" fillId="59" borderId="3"/>
    <xf numFmtId="168" fontId="25" fillId="59" borderId="3"/>
    <xf numFmtId="0" fontId="27" fillId="62" borderId="5"/>
    <xf numFmtId="168" fontId="27" fillId="62" borderId="5"/>
    <xf numFmtId="173" fontId="14" fillId="0" borderId="0"/>
    <xf numFmtId="173" fontId="15" fillId="0" borderId="0"/>
    <xf numFmtId="0" fontId="30" fillId="0" borderId="0"/>
    <xf numFmtId="168" fontId="30" fillId="0" borderId="0"/>
    <xf numFmtId="0" fontId="31" fillId="9" borderId="0"/>
    <xf numFmtId="168" fontId="31" fillId="9" borderId="0"/>
    <xf numFmtId="0" fontId="32" fillId="0" borderId="6"/>
    <xf numFmtId="168" fontId="32" fillId="0" borderId="6"/>
    <xf numFmtId="0" fontId="33" fillId="0" borderId="7"/>
    <xf numFmtId="168" fontId="33" fillId="0" borderId="7"/>
    <xf numFmtId="0" fontId="34" fillId="0" borderId="8"/>
    <xf numFmtId="168" fontId="34" fillId="0" borderId="8"/>
    <xf numFmtId="0" fontId="34" fillId="0" borderId="0"/>
    <xf numFmtId="168" fontId="34" fillId="0" borderId="0"/>
    <xf numFmtId="0" fontId="35" fillId="18" borderId="3"/>
    <xf numFmtId="168" fontId="35" fillId="18" borderId="3"/>
    <xf numFmtId="0" fontId="36" fillId="0" borderId="9"/>
    <xf numFmtId="168" fontId="36" fillId="0" borderId="9"/>
    <xf numFmtId="0" fontId="37" fillId="64" borderId="0"/>
    <xf numFmtId="168" fontId="37" fillId="64" borderId="0"/>
    <xf numFmtId="174" fontId="38" fillId="0" borderId="0">
      <alignment horizontal="left" vertical="top" wrapText="1" shrinkToFit="1"/>
    </xf>
    <xf numFmtId="0" fontId="14" fillId="65" borderId="10"/>
    <xf numFmtId="168" fontId="15" fillId="65" borderId="10"/>
    <xf numFmtId="0" fontId="39" fillId="59" borderId="11"/>
    <xf numFmtId="168" fontId="39" fillId="59" borderId="11"/>
    <xf numFmtId="174" fontId="40" fillId="60" borderId="12">
      <alignment horizontal="center" vertical="center" wrapText="1" shrinkToFit="1"/>
    </xf>
    <xf numFmtId="0" fontId="41" fillId="0" borderId="0"/>
    <xf numFmtId="168" fontId="42" fillId="0" borderId="0"/>
    <xf numFmtId="0" fontId="43" fillId="0" borderId="13"/>
    <xf numFmtId="168" fontId="43" fillId="0" borderId="13"/>
    <xf numFmtId="0" fontId="44" fillId="0" borderId="0"/>
    <xf numFmtId="168" fontId="44" fillId="0" borderId="0"/>
    <xf numFmtId="0" fontId="45" fillId="0" borderId="0" applyNumberFormat="0" applyFill="0" applyBorder="0" applyAlignment="0" applyProtection="0"/>
    <xf numFmtId="0" fontId="30" fillId="0" borderId="0"/>
    <xf numFmtId="0" fontId="45" fillId="0" borderId="0" applyNumberFormat="0" applyFill="0" applyBorder="0" applyAlignment="0" applyProtection="0"/>
    <xf numFmtId="0" fontId="29" fillId="8" borderId="0" applyNumberFormat="0" applyBorder="0" applyAlignment="0" applyProtection="0"/>
    <xf numFmtId="0" fontId="31" fillId="9" borderId="0"/>
    <xf numFmtId="0" fontId="29" fillId="10" borderId="0" applyNumberFormat="0" applyBorder="0" applyAlignment="0" applyProtection="0"/>
    <xf numFmtId="0" fontId="46" fillId="0" borderId="0">
      <alignment horizontal="center"/>
    </xf>
    <xf numFmtId="0" fontId="47" fillId="0" borderId="14" applyNumberFormat="0" applyFill="0" applyAlignment="0" applyProtection="0"/>
    <xf numFmtId="0" fontId="32" fillId="0" borderId="6"/>
    <xf numFmtId="168" fontId="48" fillId="0" borderId="0">
      <alignment horizontal="center"/>
    </xf>
    <xf numFmtId="0" fontId="47" fillId="0" borderId="14" applyNumberFormat="0" applyFill="0" applyAlignment="0" applyProtection="0"/>
    <xf numFmtId="0" fontId="49" fillId="0" borderId="15" applyNumberFormat="0" applyFill="0" applyAlignment="0" applyProtection="0"/>
    <xf numFmtId="0" fontId="33" fillId="0" borderId="7"/>
    <xf numFmtId="0" fontId="49" fillId="0" borderId="15" applyNumberFormat="0" applyFill="0" applyAlignment="0" applyProtection="0"/>
    <xf numFmtId="0" fontId="50" fillId="0" borderId="16" applyNumberFormat="0" applyFill="0" applyAlignment="0" applyProtection="0"/>
    <xf numFmtId="0" fontId="34" fillId="0" borderId="8"/>
    <xf numFmtId="0" fontId="50" fillId="0" borderId="16" applyNumberFormat="0" applyFill="0" applyAlignment="0" applyProtection="0"/>
    <xf numFmtId="0" fontId="50" fillId="0" borderId="0" applyNumberFormat="0" applyFill="0" applyBorder="0" applyAlignment="0" applyProtection="0"/>
    <xf numFmtId="0" fontId="34" fillId="0" borderId="0"/>
    <xf numFmtId="0" fontId="50" fillId="0" borderId="0" applyNumberFormat="0" applyFill="0" applyBorder="0" applyAlignment="0" applyProtection="0"/>
    <xf numFmtId="0" fontId="46" fillId="0" borderId="0">
      <alignment horizontal="center" textRotation="90"/>
    </xf>
    <xf numFmtId="168" fontId="48" fillId="0" borderId="0">
      <alignment horizontal="center" textRotation="90"/>
    </xf>
    <xf numFmtId="0" fontId="51" fillId="0" borderId="0" applyNumberFormat="0" applyFill="0" applyBorder="0" applyAlignment="0" applyProtection="0">
      <alignment vertical="top"/>
      <protection locked="0"/>
    </xf>
    <xf numFmtId="0" fontId="52" fillId="0" borderId="0"/>
    <xf numFmtId="0" fontId="53" fillId="0" borderId="0" applyNumberFormat="0" applyFill="0" applyBorder="0" applyAlignment="0" applyProtection="0">
      <alignment vertical="top"/>
      <protection locked="0"/>
    </xf>
    <xf numFmtId="0" fontId="54" fillId="17" borderId="2" applyNumberFormat="0" applyAlignment="0" applyProtection="0"/>
    <xf numFmtId="0" fontId="35" fillId="18" borderId="3"/>
    <xf numFmtId="0" fontId="54" fillId="19" borderId="2" applyNumberFormat="0" applyAlignment="0" applyProtection="0"/>
    <xf numFmtId="0" fontId="20" fillId="44"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53" borderId="0" applyNumberFormat="0" applyBorder="0" applyAlignment="0" applyProtection="0"/>
    <xf numFmtId="0" fontId="55" fillId="58" borderId="17" applyNumberFormat="0" applyAlignment="0" applyProtection="0"/>
    <xf numFmtId="0" fontId="24" fillId="58" borderId="2" applyNumberFormat="0" applyAlignment="0" applyProtection="0"/>
    <xf numFmtId="0" fontId="56" fillId="0" borderId="0">
      <alignment horizontal="right" vertical="top"/>
    </xf>
    <xf numFmtId="0" fontId="56" fillId="0" borderId="0">
      <alignment horizontal="right" vertical="top"/>
    </xf>
    <xf numFmtId="168" fontId="57" fillId="0" borderId="0">
      <alignment horizontal="right" vertical="top"/>
    </xf>
    <xf numFmtId="168" fontId="57" fillId="0" borderId="0">
      <alignment horizontal="right" vertical="top"/>
    </xf>
    <xf numFmtId="0" fontId="58" fillId="0" borderId="0">
      <alignment horizontal="right" vertical="top"/>
    </xf>
    <xf numFmtId="0" fontId="59" fillId="0" borderId="0">
      <alignment horizontal="justify" vertical="top" wrapText="1"/>
    </xf>
    <xf numFmtId="0" fontId="59" fillId="0" borderId="0">
      <alignment horizontal="justify" vertical="top" wrapText="1"/>
    </xf>
    <xf numFmtId="168" fontId="60" fillId="0" borderId="0">
      <alignment horizontal="justify" vertical="top" wrapText="1"/>
    </xf>
    <xf numFmtId="168" fontId="60" fillId="0" borderId="0">
      <alignment horizontal="justify" vertical="top" wrapText="1"/>
    </xf>
    <xf numFmtId="0" fontId="61" fillId="0" borderId="0">
      <alignment horizontal="justify" vertical="top" wrapText="1"/>
    </xf>
    <xf numFmtId="0" fontId="56" fillId="0" borderId="0">
      <alignment horizontal="left"/>
    </xf>
    <xf numFmtId="0" fontId="56" fillId="0" borderId="0">
      <alignment horizontal="left"/>
    </xf>
    <xf numFmtId="168" fontId="57" fillId="0" borderId="0">
      <alignment horizontal="left"/>
    </xf>
    <xf numFmtId="168" fontId="57" fillId="0" borderId="0">
      <alignment horizontal="left"/>
    </xf>
    <xf numFmtId="0" fontId="58" fillId="0" borderId="0">
      <alignment horizontal="left"/>
    </xf>
    <xf numFmtId="4" fontId="59" fillId="0" borderId="0">
      <alignment horizontal="right"/>
    </xf>
    <xf numFmtId="4" fontId="59" fillId="0" borderId="0">
      <alignment horizontal="right"/>
    </xf>
    <xf numFmtId="175" fontId="60" fillId="0" borderId="0">
      <alignment horizontal="right"/>
    </xf>
    <xf numFmtId="175" fontId="60" fillId="0" borderId="0">
      <alignment horizontal="right"/>
    </xf>
    <xf numFmtId="4" fontId="61" fillId="0" borderId="0">
      <alignment horizontal="right"/>
    </xf>
    <xf numFmtId="0" fontId="59" fillId="0" borderId="0">
      <alignment horizontal="right"/>
    </xf>
    <xf numFmtId="0" fontId="59" fillId="0" borderId="0">
      <alignment horizontal="right"/>
    </xf>
    <xf numFmtId="168" fontId="60" fillId="0" borderId="0">
      <alignment horizontal="right"/>
    </xf>
    <xf numFmtId="168" fontId="60" fillId="0" borderId="0">
      <alignment horizontal="right"/>
    </xf>
    <xf numFmtId="0" fontId="61" fillId="0" borderId="0">
      <alignment horizontal="right"/>
    </xf>
    <xf numFmtId="4" fontId="59" fillId="0" borderId="0">
      <alignment horizontal="right" wrapText="1"/>
    </xf>
    <xf numFmtId="4" fontId="59" fillId="0" borderId="0">
      <alignment horizontal="right" wrapText="1"/>
    </xf>
    <xf numFmtId="175" fontId="60" fillId="0" borderId="0">
      <alignment horizontal="right" wrapText="1"/>
    </xf>
    <xf numFmtId="175" fontId="60" fillId="0" borderId="0">
      <alignment horizontal="right" wrapText="1"/>
    </xf>
    <xf numFmtId="4" fontId="61" fillId="0" borderId="0">
      <alignment horizontal="right" wrapText="1"/>
    </xf>
    <xf numFmtId="0" fontId="59" fillId="0" borderId="0">
      <alignment horizontal="right"/>
    </xf>
    <xf numFmtId="0" fontId="59" fillId="0" borderId="0">
      <alignment horizontal="right"/>
    </xf>
    <xf numFmtId="168" fontId="60" fillId="0" borderId="0">
      <alignment horizontal="right"/>
    </xf>
    <xf numFmtId="168" fontId="60" fillId="0" borderId="0">
      <alignment horizontal="right"/>
    </xf>
    <xf numFmtId="0" fontId="61" fillId="0" borderId="0">
      <alignment horizontal="right"/>
    </xf>
    <xf numFmtId="4" fontId="59" fillId="0" borderId="0">
      <alignment horizontal="right"/>
    </xf>
    <xf numFmtId="0" fontId="62" fillId="0" borderId="0" applyBorder="0" applyProtection="0">
      <alignment horizontal="right" vertical="top" wrapText="1"/>
    </xf>
    <xf numFmtId="0" fontId="63" fillId="0" borderId="18" applyNumberFormat="0" applyFill="0" applyAlignment="0" applyProtection="0"/>
    <xf numFmtId="0" fontId="36" fillId="0" borderId="9"/>
    <xf numFmtId="0" fontId="63" fillId="0" borderId="18" applyNumberFormat="0" applyFill="0" applyAlignment="0" applyProtection="0"/>
    <xf numFmtId="0" fontId="22" fillId="5" borderId="0" applyNumberFormat="0" applyBorder="0" applyAlignment="0" applyProtection="0"/>
    <xf numFmtId="0" fontId="62" fillId="0" borderId="0" applyBorder="0">
      <alignment horizontal="justify" vertical="top" wrapText="1"/>
      <protection locked="0"/>
    </xf>
    <xf numFmtId="0" fontId="64" fillId="0" borderId="0" applyNumberFormat="0" applyFill="0" applyBorder="0" applyAlignment="0" applyProtection="0"/>
    <xf numFmtId="0" fontId="47" fillId="0" borderId="14" applyNumberFormat="0" applyFill="0" applyAlignment="0" applyProtection="0"/>
    <xf numFmtId="0" fontId="47" fillId="0" borderId="14" applyNumberFormat="0" applyFill="0" applyAlignment="0" applyProtection="0"/>
    <xf numFmtId="0" fontId="64" fillId="0" borderId="0" applyNumberFormat="0" applyFill="0" applyBorder="0" applyAlignment="0" applyProtection="0"/>
    <xf numFmtId="0" fontId="49" fillId="0" borderId="15" applyNumberFormat="0" applyFill="0" applyAlignment="0" applyProtection="0"/>
    <xf numFmtId="0" fontId="50" fillId="0" borderId="16" applyNumberFormat="0" applyFill="0" applyAlignment="0" applyProtection="0"/>
    <xf numFmtId="0" fontId="50" fillId="0" borderId="0" applyNumberFormat="0" applyFill="0" applyBorder="0" applyAlignment="0" applyProtection="0"/>
    <xf numFmtId="0" fontId="65" fillId="66" borderId="0" applyNumberFormat="0" applyBorder="0" applyAlignment="0" applyProtection="0"/>
    <xf numFmtId="0" fontId="37" fillId="64" borderId="0"/>
    <xf numFmtId="0" fontId="65" fillId="67" borderId="0" applyNumberFormat="0" applyBorder="0" applyAlignment="0" applyProtection="0"/>
    <xf numFmtId="0" fontId="65" fillId="6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xf numFmtId="0" fontId="7" fillId="0" borderId="0"/>
    <xf numFmtId="0" fontId="7" fillId="0" borderId="0"/>
    <xf numFmtId="0" fontId="66" fillId="0" borderId="0"/>
    <xf numFmtId="0" fontId="66" fillId="0" borderId="0"/>
    <xf numFmtId="0" fontId="7" fillId="0" borderId="0"/>
    <xf numFmtId="0" fontId="66" fillId="0" borderId="0"/>
    <xf numFmtId="0" fontId="6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8" fillId="0" borderId="0"/>
    <xf numFmtId="0" fontId="13" fillId="0" borderId="0"/>
    <xf numFmtId="168" fontId="14" fillId="0" borderId="0"/>
    <xf numFmtId="0" fontId="7" fillId="0" borderId="0"/>
    <xf numFmtId="168" fontId="14" fillId="0" borderId="0"/>
    <xf numFmtId="168" fontId="67" fillId="0" borderId="0"/>
    <xf numFmtId="0" fontId="68" fillId="0" borderId="0"/>
    <xf numFmtId="168" fontId="14"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10" fillId="0" borderId="0"/>
    <xf numFmtId="0" fontId="10"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4" fontId="66" fillId="0" borderId="0">
      <alignment horizontal="justify" vertical="justify"/>
    </xf>
    <xf numFmtId="4" fontId="69" fillId="0" borderId="0">
      <alignment horizontal="justify"/>
    </xf>
    <xf numFmtId="0" fontId="70" fillId="0" borderId="0"/>
    <xf numFmtId="0" fontId="18" fillId="0" borderId="0"/>
    <xf numFmtId="0" fontId="18" fillId="0" borderId="0"/>
    <xf numFmtId="0" fontId="7" fillId="0" borderId="0"/>
    <xf numFmtId="0" fontId="7" fillId="0" borderId="0"/>
    <xf numFmtId="0" fontId="7" fillId="0" borderId="0"/>
    <xf numFmtId="0" fontId="12" fillId="0" borderId="0"/>
    <xf numFmtId="0" fontId="13" fillId="56" borderId="1" applyNumberFormat="0" applyFont="0" applyAlignment="0" applyProtection="0"/>
    <xf numFmtId="0" fontId="14" fillId="65" borderId="10"/>
    <xf numFmtId="0" fontId="7" fillId="57" borderId="1" applyNumberFormat="0" applyAlignment="0" applyProtection="0"/>
    <xf numFmtId="0" fontId="13" fillId="0" borderId="0"/>
    <xf numFmtId="168" fontId="71" fillId="0" borderId="0"/>
    <xf numFmtId="0" fontId="7" fillId="0" borderId="0"/>
    <xf numFmtId="0" fontId="7" fillId="0" borderId="0"/>
    <xf numFmtId="168" fontId="57" fillId="0" borderId="0"/>
    <xf numFmtId="0" fontId="55" fillId="58" borderId="17" applyNumberFormat="0" applyAlignment="0" applyProtection="0"/>
    <xf numFmtId="0" fontId="39" fillId="59" borderId="11"/>
    <xf numFmtId="0" fontId="55" fillId="60" borderId="17" applyNumberFormat="0" applyAlignment="0" applyProtection="0"/>
    <xf numFmtId="9" fontId="7" fillId="0" borderId="0" applyFont="0" applyFill="0" applyBorder="0" applyAlignment="0" applyProtection="0"/>
    <xf numFmtId="0" fontId="63" fillId="0" borderId="18" applyNumberFormat="0" applyFill="0" applyAlignment="0" applyProtection="0"/>
    <xf numFmtId="0" fontId="26" fillId="61" borderId="4" applyNumberFormat="0" applyAlignment="0" applyProtection="0"/>
    <xf numFmtId="1" fontId="62" fillId="0" borderId="0" applyFill="0" applyBorder="0" applyProtection="0">
      <alignment horizontal="center" vertical="top" wrapText="1"/>
    </xf>
    <xf numFmtId="0" fontId="72" fillId="0" borderId="0"/>
    <xf numFmtId="168" fontId="73" fillId="0" borderId="0"/>
    <xf numFmtId="176" fontId="72" fillId="0" borderId="0"/>
    <xf numFmtId="176" fontId="73" fillId="0" borderId="0"/>
    <xf numFmtId="0" fontId="9" fillId="0" borderId="0"/>
    <xf numFmtId="0" fontId="7" fillId="0" borderId="0"/>
    <xf numFmtId="0" fontId="13" fillId="0" borderId="0"/>
    <xf numFmtId="0" fontId="9" fillId="0" borderId="0"/>
    <xf numFmtId="0" fontId="13" fillId="0" borderId="0"/>
    <xf numFmtId="0" fontId="45"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41" fillId="0" borderId="0"/>
    <xf numFmtId="0" fontId="64" fillId="0" borderId="0" applyNumberFormat="0" applyFill="0" applyBorder="0" applyAlignment="0" applyProtection="0"/>
    <xf numFmtId="0" fontId="75" fillId="0" borderId="19" applyNumberFormat="0" applyFill="0" applyAlignment="0" applyProtection="0"/>
    <xf numFmtId="0" fontId="43" fillId="0" borderId="13"/>
    <xf numFmtId="0" fontId="75" fillId="0" borderId="19" applyNumberFormat="0" applyFill="0" applyAlignment="0" applyProtection="0"/>
    <xf numFmtId="0" fontId="75" fillId="0" borderId="19" applyNumberFormat="0" applyFill="0" applyAlignment="0" applyProtection="0"/>
    <xf numFmtId="0" fontId="54" fillId="17" borderId="2"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0" fontId="74" fillId="0" borderId="0" applyNumberFormat="0" applyFill="0" applyBorder="0" applyAlignment="0" applyProtection="0"/>
    <xf numFmtId="0" fontId="44" fillId="0" borderId="0"/>
    <xf numFmtId="0" fontId="74" fillId="0" borderId="0" applyNumberFormat="0" applyFill="0" applyBorder="0" applyAlignment="0" applyProtection="0"/>
    <xf numFmtId="4" fontId="76" fillId="0" borderId="0" applyBorder="0">
      <alignment horizontal="right" wrapText="1"/>
    </xf>
    <xf numFmtId="177" fontId="7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10"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28" fillId="0" borderId="0" applyFont="0" applyFill="0" applyBorder="0" applyAlignment="0" applyProtection="0"/>
    <xf numFmtId="165" fontId="13" fillId="0" borderId="0" applyFont="0" applyFill="0" applyBorder="0" applyAlignment="0" applyProtection="0"/>
    <xf numFmtId="165" fontId="18"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8" fillId="0" borderId="0"/>
    <xf numFmtId="0" fontId="85" fillId="0" borderId="0"/>
    <xf numFmtId="168" fontId="86" fillId="0" borderId="0"/>
    <xf numFmtId="0" fontId="85" fillId="0" borderId="0"/>
    <xf numFmtId="180" fontId="7" fillId="0" borderId="0" applyFont="0" applyFill="0" applyBorder="0" applyAlignment="0" applyProtection="0"/>
    <xf numFmtId="43" fontId="7" fillId="0" borderId="0" applyFont="0" applyFill="0" applyBorder="0" applyAlignment="0" applyProtection="0"/>
    <xf numFmtId="0" fontId="7" fillId="0" borderId="0"/>
    <xf numFmtId="0" fontId="87" fillId="0" borderId="0"/>
    <xf numFmtId="181" fontId="7" fillId="0" borderId="0"/>
    <xf numFmtId="181" fontId="10" fillId="0" borderId="0"/>
    <xf numFmtId="0" fontId="7" fillId="0" borderId="0"/>
    <xf numFmtId="165" fontId="7" fillId="0" borderId="0" applyFont="0" applyFill="0" applyBorder="0" applyAlignment="0" applyProtection="0"/>
    <xf numFmtId="171" fontId="7"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82" fontId="14" fillId="0" borderId="0"/>
    <xf numFmtId="0" fontId="7" fillId="0" borderId="0"/>
    <xf numFmtId="0" fontId="7" fillId="0" borderId="0"/>
    <xf numFmtId="0" fontId="7" fillId="0" borderId="0"/>
    <xf numFmtId="0" fontId="89"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181"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88" fillId="0" borderId="0"/>
    <xf numFmtId="0" fontId="7" fillId="0" borderId="0"/>
    <xf numFmtId="0" fontId="7" fillId="0" borderId="0"/>
    <xf numFmtId="0" fontId="1" fillId="0" borderId="0"/>
    <xf numFmtId="0" fontId="10" fillId="0" borderId="0"/>
  </cellStyleXfs>
  <cellXfs count="257">
    <xf numFmtId="0" fontId="0" fillId="0" borderId="0" xfId="0"/>
    <xf numFmtId="0" fontId="2" fillId="0" borderId="0" xfId="1"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Fill="1" applyBorder="1"/>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 fontId="4" fillId="0" borderId="0" xfId="0" applyNumberFormat="1" applyFont="1" applyFill="1" applyBorder="1" applyAlignment="1">
      <alignment horizontal="right" wrapText="1"/>
    </xf>
    <xf numFmtId="166" fontId="3" fillId="0" borderId="0" xfId="0" applyNumberFormat="1" applyFont="1" applyBorder="1" applyAlignment="1">
      <alignment horizontal="right" wrapText="1"/>
    </xf>
    <xf numFmtId="0" fontId="2" fillId="0" borderId="0" xfId="0" applyFont="1" applyFill="1" applyBorder="1" applyAlignment="1">
      <alignment horizontal="right"/>
    </xf>
    <xf numFmtId="166" fontId="3" fillId="0" borderId="0" xfId="0" applyNumberFormat="1" applyFont="1" applyFill="1" applyBorder="1" applyAlignment="1">
      <alignment horizontal="right" wrapText="1"/>
    </xf>
    <xf numFmtId="166" fontId="5" fillId="0" borderId="0" xfId="0" applyNumberFormat="1" applyFont="1" applyFill="1" applyBorder="1" applyAlignment="1">
      <alignment horizontal="right" wrapText="1"/>
    </xf>
    <xf numFmtId="0" fontId="5" fillId="0" borderId="0" xfId="0" applyFont="1" applyFill="1" applyBorder="1" applyAlignment="1">
      <alignment horizontal="center" wrapText="1"/>
    </xf>
    <xf numFmtId="0" fontId="2" fillId="0" borderId="0" xfId="0" applyNumberFormat="1" applyFont="1" applyFill="1" applyBorder="1" applyAlignment="1">
      <alignment horizontal="left" vertical="top" wrapText="1"/>
    </xf>
    <xf numFmtId="0" fontId="4" fillId="0" borderId="0" xfId="0" applyFont="1" applyFill="1" applyBorder="1" applyAlignment="1">
      <alignment horizontal="center" wrapText="1"/>
    </xf>
    <xf numFmtId="2" fontId="3" fillId="0" borderId="0" xfId="0" applyNumberFormat="1" applyFont="1" applyFill="1" applyBorder="1"/>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wrapText="1"/>
    </xf>
    <xf numFmtId="0" fontId="3" fillId="0" borderId="0" xfId="0" applyFont="1" applyBorder="1" applyAlignment="1">
      <alignment horizontal="center" wrapText="1"/>
    </xf>
    <xf numFmtId="2" fontId="3" fillId="0" borderId="0" xfId="0" applyNumberFormat="1" applyFont="1" applyBorder="1"/>
    <xf numFmtId="0" fontId="3" fillId="0" borderId="0" xfId="0" applyFont="1" applyBorder="1"/>
    <xf numFmtId="166" fontId="5" fillId="0" borderId="0" xfId="0" applyNumberFormat="1" applyFont="1" applyFill="1" applyBorder="1" applyAlignment="1">
      <alignment horizontal="center" vertical="center" wrapText="1"/>
    </xf>
    <xf numFmtId="4" fontId="80" fillId="0" borderId="0" xfId="0" applyNumberFormat="1" applyFont="1" applyFill="1" applyBorder="1" applyAlignment="1">
      <alignment horizontal="right" wrapText="1"/>
    </xf>
    <xf numFmtId="0" fontId="8" fillId="0" borderId="20" xfId="0" applyFont="1" applyFill="1" applyBorder="1" applyAlignment="1">
      <alignment vertical="top" wrapText="1"/>
    </xf>
    <xf numFmtId="2" fontId="81" fillId="0" borderId="0" xfId="0" applyNumberFormat="1" applyFont="1" applyFill="1" applyBorder="1"/>
    <xf numFmtId="0" fontId="82" fillId="0" borderId="0" xfId="0" applyFont="1" applyFill="1" applyBorder="1" applyAlignment="1">
      <alignment horizontal="left" vertical="top" wrapText="1"/>
    </xf>
    <xf numFmtId="0" fontId="82"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2" fillId="0" borderId="0" xfId="0" applyFont="1" applyFill="1" applyBorder="1" applyAlignment="1" applyProtection="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4" fontId="2" fillId="0" borderId="0" xfId="0" applyNumberFormat="1" applyFont="1" applyFill="1" applyBorder="1" applyAlignment="1">
      <alignment horizontal="right"/>
    </xf>
    <xf numFmtId="0" fontId="3" fillId="0" borderId="0" xfId="0" applyFont="1" applyFill="1" applyBorder="1" applyAlignment="1">
      <alignment horizontal="center" wrapText="1"/>
    </xf>
    <xf numFmtId="0" fontId="80" fillId="0" borderId="0" xfId="0" applyFont="1" applyFill="1" applyBorder="1" applyAlignment="1">
      <alignment horizontal="left" vertical="top" wrapText="1"/>
    </xf>
    <xf numFmtId="0" fontId="80" fillId="0" borderId="0" xfId="0" applyFont="1" applyFill="1" applyBorder="1" applyAlignment="1">
      <alignment horizontal="center" vertical="center" wrapText="1"/>
    </xf>
    <xf numFmtId="4" fontId="80" fillId="0" borderId="0" xfId="0" applyNumberFormat="1" applyFont="1" applyFill="1" applyBorder="1" applyAlignment="1">
      <alignment horizontal="right" vertical="center" wrapText="1"/>
    </xf>
    <xf numFmtId="2" fontId="5" fillId="0" borderId="0" xfId="0" applyNumberFormat="1" applyFont="1" applyFill="1" applyBorder="1" applyAlignment="1">
      <alignment vertical="center"/>
    </xf>
    <xf numFmtId="166" fontId="83" fillId="0" borderId="0" xfId="0" applyNumberFormat="1"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166" fontId="3" fillId="0" borderId="0" xfId="0" applyNumberFormat="1" applyFont="1" applyBorder="1" applyAlignment="1">
      <alignment horizontal="right" vertical="center" wrapText="1"/>
    </xf>
    <xf numFmtId="2" fontId="3" fillId="0" borderId="0" xfId="0" applyNumberFormat="1" applyFont="1" applyBorder="1" applyAlignment="1">
      <alignment vertical="center"/>
    </xf>
    <xf numFmtId="49" fontId="2" fillId="0" borderId="0" xfId="0" applyNumberFormat="1" applyFont="1" applyFill="1" applyBorder="1" applyAlignment="1">
      <alignment horizontal="center"/>
    </xf>
    <xf numFmtId="0" fontId="2" fillId="0" borderId="0" xfId="0" applyFont="1" applyFill="1" applyBorder="1"/>
    <xf numFmtId="49" fontId="2" fillId="0" borderId="0" xfId="0" applyNumberFormat="1" applyFont="1" applyFill="1" applyBorder="1" applyAlignment="1">
      <alignment horizontal="right" vertical="top"/>
    </xf>
    <xf numFmtId="4" fontId="2" fillId="0" borderId="0" xfId="0" applyNumberFormat="1" applyFont="1" applyFill="1" applyBorder="1"/>
    <xf numFmtId="178" fontId="2" fillId="0" borderId="0" xfId="0" applyNumberFormat="1" applyFont="1" applyFill="1" applyBorder="1"/>
    <xf numFmtId="0" fontId="2" fillId="0" borderId="0" xfId="657" applyFont="1" applyFill="1" applyBorder="1" applyAlignment="1" applyProtection="1">
      <alignment horizontal="left" vertical="top" wrapText="1"/>
      <protection hidden="1"/>
    </xf>
    <xf numFmtId="0" fontId="2" fillId="0" borderId="0" xfId="0" applyFont="1" applyFill="1" applyBorder="1" applyAlignment="1">
      <alignment horizontal="right" vertical="top"/>
    </xf>
    <xf numFmtId="0" fontId="2" fillId="0" borderId="0" xfId="0" quotePrefix="1" applyFont="1" applyFill="1" applyBorder="1" applyAlignment="1">
      <alignment horizontal="left" vertical="top" wrapText="1"/>
    </xf>
    <xf numFmtId="178" fontId="2" fillId="0" borderId="0" xfId="395" applyNumberFormat="1" applyFont="1" applyFill="1" applyBorder="1" applyAlignment="1" applyProtection="1">
      <alignment horizontal="right"/>
    </xf>
    <xf numFmtId="0" fontId="8" fillId="0" borderId="0" xfId="0" applyFont="1" applyFill="1" applyBorder="1" applyAlignment="1">
      <alignment horizontal="right" vertical="top"/>
    </xf>
    <xf numFmtId="49" fontId="8" fillId="0" borderId="0" xfId="0" applyNumberFormat="1" applyFont="1" applyFill="1" applyBorder="1" applyAlignment="1">
      <alignment horizontal="center"/>
    </xf>
    <xf numFmtId="178" fontId="8" fillId="0" borderId="0" xfId="0" applyNumberFormat="1" applyFont="1" applyFill="1" applyBorder="1" applyAlignment="1">
      <alignment horizontal="right"/>
    </xf>
    <xf numFmtId="0" fontId="5" fillId="0" borderId="0" xfId="0" applyFont="1" applyBorder="1" applyAlignment="1">
      <alignment vertical="center"/>
    </xf>
    <xf numFmtId="0" fontId="81" fillId="0" borderId="0" xfId="0" applyFont="1" applyBorder="1"/>
    <xf numFmtId="0" fontId="3" fillId="0" borderId="0" xfId="0" applyFont="1" applyBorder="1" applyAlignment="1">
      <alignment horizontal="center"/>
    </xf>
    <xf numFmtId="0" fontId="3" fillId="0" borderId="0" xfId="0" applyFont="1" applyBorder="1" applyAlignment="1">
      <alignment horizontal="right"/>
    </xf>
    <xf numFmtId="0" fontId="5" fillId="0" borderId="22" xfId="0" applyFont="1" applyFill="1" applyBorder="1" applyAlignment="1">
      <alignment horizontal="left" vertical="top" wrapText="1"/>
    </xf>
    <xf numFmtId="0" fontId="3" fillId="0" borderId="22" xfId="0" applyFont="1" applyFill="1" applyBorder="1" applyAlignment="1">
      <alignment horizontal="center" wrapText="1"/>
    </xf>
    <xf numFmtId="4" fontId="80" fillId="0" borderId="23" xfId="0" applyNumberFormat="1" applyFont="1" applyFill="1" applyBorder="1" applyAlignment="1">
      <alignment horizontal="right" wrapText="1"/>
    </xf>
    <xf numFmtId="0" fontId="80" fillId="0" borderId="22" xfId="0" applyFont="1" applyFill="1" applyBorder="1" applyAlignment="1">
      <alignment horizontal="center" vertical="center" wrapText="1"/>
    </xf>
    <xf numFmtId="4" fontId="80" fillId="0" borderId="23" xfId="0" applyNumberFormat="1" applyFont="1" applyFill="1" applyBorder="1" applyAlignment="1">
      <alignment horizontal="right" vertical="center" wrapText="1"/>
    </xf>
    <xf numFmtId="166" fontId="5" fillId="0" borderId="23" xfId="0" applyNumberFormat="1" applyFont="1" applyFill="1" applyBorder="1" applyAlignment="1">
      <alignment horizontal="right" wrapText="1"/>
    </xf>
    <xf numFmtId="0" fontId="80" fillId="0" borderId="22" xfId="0" applyFont="1" applyFill="1" applyBorder="1" applyAlignment="1">
      <alignment horizontal="left" vertical="top" wrapText="1"/>
    </xf>
    <xf numFmtId="0" fontId="84" fillId="0" borderId="0" xfId="0" applyFont="1" applyFill="1" applyBorder="1" applyAlignment="1">
      <alignment vertical="top" wrapText="1"/>
    </xf>
    <xf numFmtId="0" fontId="2" fillId="0" borderId="0" xfId="0" applyFont="1" applyFill="1" applyBorder="1" applyAlignment="1" applyProtection="1">
      <alignment horizontal="center" vertical="top" wrapText="1"/>
    </xf>
    <xf numFmtId="49" fontId="2" fillId="0" borderId="0" xfId="0" applyNumberFormat="1" applyFont="1" applyFill="1" applyBorder="1" applyAlignment="1">
      <alignment vertical="top" wrapText="1"/>
    </xf>
    <xf numFmtId="0" fontId="3" fillId="0" borderId="0" xfId="0" applyFont="1" applyBorder="1" applyAlignment="1">
      <alignment vertical="top" wrapText="1"/>
    </xf>
    <xf numFmtId="2" fontId="3" fillId="0" borderId="0" xfId="0" applyNumberFormat="1" applyFont="1" applyFill="1" applyBorder="1" applyAlignment="1">
      <alignment wrapText="1"/>
    </xf>
    <xf numFmtId="0" fontId="3" fillId="0" borderId="0" xfId="0" applyFont="1" applyBorder="1" applyAlignment="1">
      <alignment vertical="top"/>
    </xf>
    <xf numFmtId="4" fontId="3" fillId="0" borderId="0" xfId="0" applyNumberFormat="1" applyFont="1" applyBorder="1" applyAlignment="1">
      <alignment horizontal="right"/>
    </xf>
    <xf numFmtId="4" fontId="2" fillId="0" borderId="0" xfId="0" applyNumberFormat="1" applyFont="1" applyAlignment="1">
      <alignment horizontal="center" wrapText="1"/>
    </xf>
    <xf numFmtId="4" fontId="8" fillId="0" borderId="0" xfId="0" applyNumberFormat="1" applyFont="1" applyAlignment="1">
      <alignment vertical="top" wrapText="1"/>
    </xf>
    <xf numFmtId="4" fontId="2" fillId="0" borderId="0" xfId="0" applyNumberFormat="1" applyFont="1" applyAlignment="1">
      <alignment wrapText="1"/>
    </xf>
    <xf numFmtId="4" fontId="2" fillId="0" borderId="0" xfId="0" applyNumberFormat="1" applyFont="1" applyAlignment="1">
      <alignment horizontal="center"/>
    </xf>
    <xf numFmtId="4" fontId="2" fillId="0" borderId="0" xfId="0" applyNumberFormat="1" applyFont="1"/>
    <xf numFmtId="0" fontId="8" fillId="68" borderId="0" xfId="0" applyFont="1" applyFill="1" applyBorder="1" applyAlignment="1">
      <alignment vertical="top" wrapText="1"/>
    </xf>
    <xf numFmtId="0" fontId="3" fillId="0" borderId="0" xfId="0" applyFont="1" applyFill="1" applyBorder="1" applyAlignment="1">
      <alignment wrapText="1"/>
    </xf>
    <xf numFmtId="4" fontId="2" fillId="0" borderId="24" xfId="0" applyNumberFormat="1" applyFont="1" applyFill="1" applyBorder="1"/>
    <xf numFmtId="0" fontId="3" fillId="0" borderId="0" xfId="0" applyFont="1" applyFill="1" applyBorder="1" applyAlignment="1">
      <alignment horizontal="right" wrapText="1"/>
    </xf>
    <xf numFmtId="4" fontId="6" fillId="0" borderId="0" xfId="0" applyNumberFormat="1" applyFont="1" applyFill="1" applyBorder="1" applyAlignment="1">
      <alignment horizontal="right" wrapText="1"/>
    </xf>
    <xf numFmtId="4" fontId="3" fillId="0" borderId="0" xfId="0" applyNumberFormat="1" applyFont="1" applyFill="1" applyBorder="1" applyAlignment="1">
      <alignment horizontal="right" wrapText="1"/>
    </xf>
    <xf numFmtId="4" fontId="82" fillId="0" borderId="0" xfId="0" applyNumberFormat="1" applyFont="1" applyFill="1" applyBorder="1" applyAlignment="1">
      <alignment horizontal="right" wrapText="1"/>
    </xf>
    <xf numFmtId="165" fontId="2" fillId="0" borderId="0" xfId="199" applyFont="1" applyFill="1" applyBorder="1" applyAlignment="1">
      <alignment horizontal="right" wrapText="1"/>
    </xf>
    <xf numFmtId="165" fontId="3" fillId="0" borderId="0" xfId="3" applyFont="1" applyBorder="1" applyAlignment="1">
      <alignment horizontal="right"/>
    </xf>
    <xf numFmtId="165" fontId="3" fillId="0" borderId="0" xfId="3" applyFont="1" applyFill="1" applyBorder="1" applyAlignment="1">
      <alignment horizontal="right" wrapText="1"/>
    </xf>
    <xf numFmtId="165" fontId="5" fillId="0" borderId="0" xfId="3" applyFont="1" applyFill="1" applyBorder="1" applyAlignment="1">
      <alignment horizontal="right" wrapText="1"/>
    </xf>
    <xf numFmtId="165" fontId="4" fillId="0" borderId="0" xfId="3" applyFont="1" applyFill="1" applyBorder="1" applyAlignment="1">
      <alignment horizontal="right" wrapText="1"/>
    </xf>
    <xf numFmtId="165" fontId="2" fillId="0" borderId="0" xfId="3" applyFont="1" applyFill="1" applyBorder="1" applyAlignment="1">
      <alignment horizontal="right"/>
    </xf>
    <xf numFmtId="165" fontId="8" fillId="0" borderId="0" xfId="3" applyFont="1" applyFill="1" applyBorder="1" applyAlignment="1">
      <alignment horizontal="right"/>
    </xf>
    <xf numFmtId="165" fontId="2" fillId="0" borderId="0" xfId="3" applyFont="1" applyFill="1" applyBorder="1" applyAlignment="1">
      <alignment horizontal="right" wrapText="1"/>
    </xf>
    <xf numFmtId="4" fontId="2" fillId="0" borderId="27" xfId="0" applyNumberFormat="1" applyFont="1" applyFill="1" applyBorder="1"/>
    <xf numFmtId="0" fontId="8" fillId="0" borderId="20" xfId="0" applyFont="1" applyFill="1" applyBorder="1" applyAlignment="1">
      <alignment horizontal="center" wrapText="1"/>
    </xf>
    <xf numFmtId="165" fontId="8" fillId="0" borderId="20" xfId="199" applyFont="1" applyFill="1" applyBorder="1" applyAlignment="1">
      <alignment horizontal="right" wrapText="1"/>
    </xf>
    <xf numFmtId="0" fontId="91" fillId="0" borderId="0" xfId="0" applyFont="1"/>
    <xf numFmtId="0" fontId="5" fillId="0" borderId="0" xfId="0" applyFont="1" applyBorder="1"/>
    <xf numFmtId="0" fontId="5" fillId="0" borderId="20" xfId="0" applyFont="1" applyBorder="1" applyAlignment="1">
      <alignment horizontal="center"/>
    </xf>
    <xf numFmtId="165" fontId="5" fillId="0" borderId="20" xfId="3" applyFont="1" applyBorder="1" applyAlignment="1">
      <alignment horizontal="right"/>
    </xf>
    <xf numFmtId="4" fontId="5" fillId="0" borderId="20" xfId="0" applyNumberFormat="1" applyFont="1" applyBorder="1" applyAlignment="1">
      <alignment horizontal="right"/>
    </xf>
    <xf numFmtId="0" fontId="5" fillId="0" borderId="20" xfId="0" applyFont="1" applyBorder="1"/>
    <xf numFmtId="165" fontId="8" fillId="0" borderId="20" xfId="3" applyFont="1" applyFill="1" applyBorder="1" applyAlignment="1">
      <alignment horizontal="right" wrapText="1"/>
    </xf>
    <xf numFmtId="4" fontId="8" fillId="0" borderId="0" xfId="0" applyNumberFormat="1" applyFont="1" applyFill="1" applyBorder="1" applyAlignment="1">
      <alignment horizontal="right"/>
    </xf>
    <xf numFmtId="0" fontId="3" fillId="0" borderId="22" xfId="0" applyFont="1" applyFill="1" applyBorder="1" applyAlignment="1">
      <alignment horizontal="right" wrapText="1"/>
    </xf>
    <xf numFmtId="4" fontId="80" fillId="0" borderId="22" xfId="0" applyNumberFormat="1" applyFont="1" applyFill="1" applyBorder="1" applyAlignment="1">
      <alignment horizontal="right" vertical="center" wrapText="1"/>
    </xf>
    <xf numFmtId="4" fontId="3" fillId="0" borderId="22" xfId="0" applyNumberFormat="1" applyFont="1" applyFill="1" applyBorder="1" applyAlignment="1">
      <alignment horizontal="right" wrapText="1"/>
    </xf>
    <xf numFmtId="165" fontId="5" fillId="0" borderId="0" xfId="3" applyFont="1" applyFill="1" applyBorder="1" applyAlignment="1">
      <alignment horizontal="center" vertical="center" wrapText="1"/>
    </xf>
    <xf numFmtId="165" fontId="3" fillId="0" borderId="0" xfId="3" applyFont="1" applyBorder="1" applyAlignment="1">
      <alignment horizontal="right" wrapText="1"/>
    </xf>
    <xf numFmtId="179" fontId="2" fillId="0" borderId="0" xfId="0" applyNumberFormat="1" applyFont="1" applyFill="1" applyBorder="1" applyAlignment="1" applyProtection="1">
      <alignment horizontal="right"/>
    </xf>
    <xf numFmtId="0" fontId="5" fillId="0" borderId="20" xfId="0" applyFont="1" applyBorder="1" applyAlignment="1">
      <alignment horizontal="right"/>
    </xf>
    <xf numFmtId="4" fontId="80" fillId="0" borderId="0" xfId="0" applyNumberFormat="1" applyFont="1" applyFill="1" applyBorder="1" applyAlignment="1">
      <alignment wrapText="1"/>
    </xf>
    <xf numFmtId="4" fontId="8" fillId="0" borderId="20" xfId="0" applyNumberFormat="1" applyFont="1" applyFill="1" applyBorder="1" applyAlignment="1"/>
    <xf numFmtId="0" fontId="3" fillId="0" borderId="0" xfId="0" applyFont="1" applyBorder="1" applyAlignment="1">
      <alignment horizontal="center" vertical="center"/>
    </xf>
    <xf numFmtId="0" fontId="3" fillId="0" borderId="0" xfId="0" applyFont="1" applyBorder="1" applyAlignment="1">
      <alignment wrapText="1"/>
    </xf>
    <xf numFmtId="0" fontId="2" fillId="0" borderId="0" xfId="0" applyFont="1" applyFill="1" applyBorder="1" applyAlignment="1">
      <alignment horizontal="right" wrapText="1"/>
    </xf>
    <xf numFmtId="0" fontId="3" fillId="0" borderId="0" xfId="0" applyFont="1" applyBorder="1" applyAlignment="1">
      <alignment horizontal="right" wrapText="1"/>
    </xf>
    <xf numFmtId="183" fontId="8" fillId="0" borderId="0" xfId="0" applyNumberFormat="1" applyFont="1" applyFill="1" applyBorder="1" applyAlignment="1">
      <alignment horizontal="right"/>
    </xf>
    <xf numFmtId="0" fontId="3" fillId="0" borderId="0" xfId="0" applyFont="1" applyBorder="1" applyAlignment="1">
      <alignment horizontal="right" vertical="top"/>
    </xf>
    <xf numFmtId="0" fontId="3" fillId="0" borderId="0" xfId="0" applyFont="1" applyFill="1" applyBorder="1" applyAlignment="1">
      <alignment horizontal="right" vertical="top"/>
    </xf>
    <xf numFmtId="0" fontId="5" fillId="0" borderId="0" xfId="0" applyFont="1" applyFill="1" applyBorder="1" applyAlignment="1">
      <alignment horizontal="right" vertical="top"/>
    </xf>
    <xf numFmtId="49" fontId="5" fillId="0" borderId="0" xfId="0" applyNumberFormat="1" applyFont="1" applyFill="1" applyBorder="1" applyAlignment="1">
      <alignment horizontal="right" vertical="top"/>
    </xf>
    <xf numFmtId="0" fontId="3" fillId="0" borderId="0" xfId="0" quotePrefix="1" applyFont="1" applyFill="1" applyBorder="1" applyAlignment="1">
      <alignment horizontal="right" vertical="top"/>
    </xf>
    <xf numFmtId="0" fontId="4" fillId="0" borderId="0" xfId="0" quotePrefix="1" applyNumberFormat="1" applyFont="1" applyFill="1" applyBorder="1" applyAlignment="1">
      <alignment horizontal="right" vertical="top"/>
    </xf>
    <xf numFmtId="49" fontId="4" fillId="0" borderId="0" xfId="0" applyNumberFormat="1" applyFont="1" applyFill="1" applyBorder="1" applyAlignment="1">
      <alignment horizontal="right" vertical="top"/>
    </xf>
    <xf numFmtId="49" fontId="6" fillId="0" borderId="0" xfId="0" applyNumberFormat="1" applyFont="1" applyFill="1" applyBorder="1" applyAlignment="1">
      <alignment horizontal="right" vertical="top"/>
    </xf>
    <xf numFmtId="0" fontId="4" fillId="0" borderId="0" xfId="0" applyNumberFormat="1" applyFont="1" applyFill="1" applyBorder="1" applyAlignment="1">
      <alignment horizontal="right" vertical="top"/>
    </xf>
    <xf numFmtId="49" fontId="5" fillId="0" borderId="21" xfId="0" applyNumberFormat="1" applyFont="1" applyFill="1" applyBorder="1" applyAlignment="1">
      <alignment horizontal="right" vertical="top"/>
    </xf>
    <xf numFmtId="49" fontId="80" fillId="0" borderId="0" xfId="0" applyNumberFormat="1" applyFont="1" applyFill="1" applyBorder="1" applyAlignment="1">
      <alignment horizontal="right" vertical="top"/>
    </xf>
    <xf numFmtId="49" fontId="80" fillId="0" borderId="21" xfId="0" applyNumberFormat="1" applyFont="1" applyFill="1" applyBorder="1" applyAlignment="1">
      <alignment horizontal="right" vertical="top"/>
    </xf>
    <xf numFmtId="0" fontId="82" fillId="0" borderId="0" xfId="0" applyNumberFormat="1" applyFont="1" applyFill="1" applyBorder="1" applyAlignment="1">
      <alignment horizontal="right" vertical="top"/>
    </xf>
    <xf numFmtId="0" fontId="3" fillId="0" borderId="0" xfId="0" applyFont="1" applyFill="1" applyBorder="1" applyAlignment="1">
      <alignment horizontal="right" vertical="top" wrapText="1"/>
    </xf>
    <xf numFmtId="167" fontId="8" fillId="0" borderId="0" xfId="0" applyNumberFormat="1" applyFont="1" applyFill="1" applyBorder="1" applyAlignment="1" applyProtection="1">
      <alignment horizontal="right" vertical="top" wrapText="1"/>
    </xf>
    <xf numFmtId="0" fontId="2" fillId="0" borderId="20" xfId="0" applyFont="1" applyFill="1" applyBorder="1" applyAlignment="1">
      <alignment horizontal="right" vertical="top" wrapText="1"/>
    </xf>
    <xf numFmtId="0" fontId="2" fillId="0" borderId="0" xfId="0" applyFont="1" applyFill="1" applyBorder="1" applyAlignment="1">
      <alignment horizontal="right" vertical="top" wrapText="1"/>
    </xf>
    <xf numFmtId="0" fontId="3" fillId="0" borderId="0" xfId="0" applyFont="1" applyBorder="1" applyAlignment="1">
      <alignment horizontal="right" vertical="top" wrapText="1"/>
    </xf>
    <xf numFmtId="0" fontId="8" fillId="68" borderId="0" xfId="0" applyFont="1" applyFill="1" applyAlignment="1">
      <alignment horizontal="right" vertical="top" wrapText="1"/>
    </xf>
    <xf numFmtId="0" fontId="2" fillId="0" borderId="0" xfId="0" applyFont="1" applyFill="1" applyAlignment="1">
      <alignment horizontal="right" vertical="top" wrapText="1"/>
    </xf>
    <xf numFmtId="0" fontId="5" fillId="0" borderId="0" xfId="0" applyFont="1" applyBorder="1" applyAlignment="1">
      <alignment horizontal="right" vertical="top"/>
    </xf>
    <xf numFmtId="0" fontId="2" fillId="0" borderId="0" xfId="0" quotePrefix="1" applyFont="1" applyFill="1" applyBorder="1" applyAlignment="1">
      <alignment horizontal="right" vertical="top"/>
    </xf>
    <xf numFmtId="0" fontId="5" fillId="0" borderId="28" xfId="0" applyFont="1" applyFill="1" applyBorder="1" applyAlignment="1">
      <alignment horizontal="right" vertical="top"/>
    </xf>
    <xf numFmtId="0" fontId="5" fillId="0" borderId="29" xfId="0" applyFont="1" applyFill="1" applyBorder="1" applyAlignment="1">
      <alignment horizontal="center" vertical="center" wrapText="1"/>
    </xf>
    <xf numFmtId="165" fontId="5" fillId="0" borderId="29" xfId="3" applyFont="1" applyFill="1" applyBorder="1" applyAlignment="1">
      <alignment horizontal="center" vertical="center" wrapText="1"/>
    </xf>
    <xf numFmtId="166" fontId="5" fillId="0" borderId="29" xfId="0" applyNumberFormat="1" applyFont="1" applyFill="1" applyBorder="1" applyAlignment="1">
      <alignment horizontal="center" vertical="center" wrapText="1"/>
    </xf>
    <xf numFmtId="0" fontId="90" fillId="0" borderId="29" xfId="0" applyFont="1" applyFill="1" applyBorder="1" applyAlignment="1">
      <alignment horizontal="center" vertical="center" wrapText="1"/>
    </xf>
    <xf numFmtId="166" fontId="83" fillId="0" borderId="30" xfId="0" applyNumberFormat="1" applyFont="1" applyFill="1" applyBorder="1" applyAlignment="1">
      <alignment horizontal="center" vertical="center" wrapText="1"/>
    </xf>
    <xf numFmtId="0" fontId="3" fillId="0" borderId="0" xfId="0" quotePrefix="1" applyFont="1" applyFill="1" applyBorder="1" applyAlignment="1">
      <alignment horizontal="right" vertical="top" wrapText="1"/>
    </xf>
    <xf numFmtId="0" fontId="3" fillId="0" borderId="29" xfId="0" applyFont="1" applyFill="1" applyBorder="1" applyAlignment="1">
      <alignment horizontal="center" vertical="center" wrapText="1"/>
    </xf>
    <xf numFmtId="0" fontId="2" fillId="0" borderId="0" xfId="578" applyFont="1" applyBorder="1"/>
    <xf numFmtId="0" fontId="2" fillId="0" borderId="0" xfId="665" applyNumberFormat="1" applyFont="1" applyBorder="1" applyAlignment="1">
      <alignment horizontal="left" vertical="top" wrapText="1"/>
    </xf>
    <xf numFmtId="4" fontId="2" fillId="0" borderId="0" xfId="578" applyNumberFormat="1" applyFont="1" applyFill="1" applyBorder="1" applyAlignment="1" applyProtection="1">
      <alignment horizontal="right"/>
      <protection locked="0"/>
    </xf>
    <xf numFmtId="4" fontId="2" fillId="0" borderId="0" xfId="578" applyNumberFormat="1" applyFont="1" applyFill="1" applyBorder="1" applyAlignment="1" applyProtection="1">
      <alignment horizontal="right" wrapText="1"/>
      <protection locked="0"/>
    </xf>
    <xf numFmtId="0" fontId="3" fillId="0" borderId="0" xfId="0" quotePrefix="1" applyFont="1" applyBorder="1" applyAlignment="1">
      <alignment horizontal="right" vertical="top"/>
    </xf>
    <xf numFmtId="49" fontId="8" fillId="0" borderId="0" xfId="3" applyNumberFormat="1" applyFont="1" applyFill="1" applyBorder="1" applyAlignment="1">
      <alignment horizontal="right"/>
    </xf>
    <xf numFmtId="0" fontId="8" fillId="0" borderId="0" xfId="0" applyNumberFormat="1" applyFont="1" applyFill="1" applyBorder="1" applyAlignment="1">
      <alignment vertical="top" wrapText="1"/>
    </xf>
    <xf numFmtId="0" fontId="8" fillId="0" borderId="21" xfId="578" applyFont="1" applyBorder="1" applyAlignment="1">
      <alignment horizontal="right" vertical="top"/>
    </xf>
    <xf numFmtId="0" fontId="2" fillId="0" borderId="0" xfId="698" applyFont="1" applyFill="1" applyBorder="1" applyAlignment="1">
      <alignment horizontal="center"/>
    </xf>
    <xf numFmtId="0" fontId="2" fillId="0" borderId="0" xfId="578" applyFont="1" applyBorder="1" applyAlignment="1">
      <alignment horizontal="right" vertical="top"/>
    </xf>
    <xf numFmtId="0" fontId="2" fillId="0" borderId="0" xfId="395" applyFont="1" applyBorder="1" applyAlignment="1">
      <alignment vertical="top" wrapText="1"/>
    </xf>
    <xf numFmtId="2" fontId="2" fillId="0" borderId="0" xfId="578" applyNumberFormat="1" applyFont="1" applyBorder="1" applyAlignment="1">
      <alignment horizontal="center"/>
    </xf>
    <xf numFmtId="4" fontId="2" fillId="0" borderId="0" xfId="578" applyNumberFormat="1" applyFont="1" applyBorder="1" applyAlignment="1">
      <alignment horizontal="right"/>
    </xf>
    <xf numFmtId="4" fontId="2" fillId="0" borderId="0" xfId="578" applyNumberFormat="1" applyFont="1" applyBorder="1" applyAlignment="1">
      <alignment horizontal="center"/>
    </xf>
    <xf numFmtId="4" fontId="2" fillId="0" borderId="0" xfId="578" applyNumberFormat="1" applyFont="1" applyFill="1" applyBorder="1" applyAlignment="1">
      <alignment horizontal="center"/>
    </xf>
    <xf numFmtId="4" fontId="2" fillId="0" borderId="0" xfId="608" quotePrefix="1" applyNumberFormat="1" applyFont="1" applyFill="1" applyBorder="1"/>
    <xf numFmtId="0" fontId="2" fillId="0" borderId="0" xfId="578" applyFont="1" applyBorder="1" applyAlignment="1">
      <alignment vertical="top" wrapText="1"/>
    </xf>
    <xf numFmtId="4" fontId="8" fillId="0" borderId="0" xfId="578" applyNumberFormat="1" applyFont="1" applyBorder="1" applyAlignment="1">
      <alignment horizontal="center"/>
    </xf>
    <xf numFmtId="9" fontId="8" fillId="0" borderId="0" xfId="578" applyNumberFormat="1" applyFont="1" applyFill="1" applyBorder="1" applyAlignment="1">
      <alignment horizontal="center"/>
    </xf>
    <xf numFmtId="0" fontId="2" fillId="0" borderId="0" xfId="578" quotePrefix="1" applyFont="1" applyBorder="1" applyAlignment="1">
      <alignment vertical="top" wrapText="1"/>
    </xf>
    <xf numFmtId="0" fontId="2" fillId="0" borderId="21" xfId="578" applyFont="1" applyBorder="1" applyAlignment="1">
      <alignment horizontal="right" vertical="top"/>
    </xf>
    <xf numFmtId="0" fontId="8" fillId="0" borderId="22" xfId="395" applyFont="1" applyBorder="1" applyAlignment="1">
      <alignment vertical="top" wrapText="1"/>
    </xf>
    <xf numFmtId="2" fontId="2" fillId="0" borderId="22" xfId="578" applyNumberFormat="1" applyFont="1" applyBorder="1" applyAlignment="1">
      <alignment horizontal="center"/>
    </xf>
    <xf numFmtId="4" fontId="2" fillId="0" borderId="22" xfId="578" applyNumberFormat="1" applyFont="1" applyBorder="1" applyAlignment="1">
      <alignment horizontal="right"/>
    </xf>
    <xf numFmtId="4" fontId="2" fillId="0" borderId="22" xfId="578" applyNumberFormat="1" applyFont="1" applyBorder="1" applyAlignment="1">
      <alignment horizontal="center"/>
    </xf>
    <xf numFmtId="4" fontId="2" fillId="0" borderId="23" xfId="578" applyNumberFormat="1" applyFont="1" applyBorder="1" applyAlignment="1">
      <alignment horizontal="right"/>
    </xf>
    <xf numFmtId="0" fontId="2" fillId="0" borderId="31" xfId="0" applyFont="1" applyFill="1" applyBorder="1" applyAlignment="1">
      <alignment horizontal="center" vertical="center"/>
    </xf>
    <xf numFmtId="0" fontId="2" fillId="0" borderId="31" xfId="0" applyFont="1" applyFill="1" applyBorder="1"/>
    <xf numFmtId="4" fontId="4" fillId="0" borderId="31" xfId="0" applyNumberFormat="1" applyFont="1" applyFill="1" applyBorder="1" applyAlignment="1">
      <alignment horizontal="right" wrapText="1"/>
    </xf>
    <xf numFmtId="0" fontId="92" fillId="0" borderId="0" xfId="0" applyFont="1" applyFill="1" applyBorder="1" applyAlignment="1">
      <alignment vertical="top" wrapText="1"/>
    </xf>
    <xf numFmtId="4" fontId="92" fillId="0" borderId="0" xfId="0" applyNumberFormat="1" applyFont="1" applyAlignment="1">
      <alignment wrapText="1"/>
    </xf>
    <xf numFmtId="4" fontId="2" fillId="0" borderId="26" xfId="0" applyNumberFormat="1" applyFont="1" applyFill="1" applyBorder="1"/>
    <xf numFmtId="0" fontId="0" fillId="0" borderId="0" xfId="0" applyFill="1"/>
    <xf numFmtId="4" fontId="2" fillId="0" borderId="21" xfId="0" applyNumberFormat="1" applyFont="1" applyFill="1" applyBorder="1" applyAlignment="1">
      <alignment horizontal="center"/>
    </xf>
    <xf numFmtId="4" fontId="2" fillId="0" borderId="32" xfId="0" applyNumberFormat="1" applyFont="1" applyFill="1" applyBorder="1"/>
    <xf numFmtId="0" fontId="8" fillId="0" borderId="0" xfId="0" applyNumberFormat="1" applyFont="1" applyFill="1" applyBorder="1" applyAlignment="1">
      <alignment horizontal="right" vertical="top"/>
    </xf>
    <xf numFmtId="4" fontId="2" fillId="0" borderId="26" xfId="0" applyNumberFormat="1" applyFont="1" applyFill="1" applyBorder="1" applyAlignment="1">
      <alignment horizontal="center"/>
    </xf>
    <xf numFmtId="4" fontId="2" fillId="0" borderId="24" xfId="0" applyNumberFormat="1" applyFont="1" applyFill="1" applyBorder="1" applyAlignment="1">
      <alignment horizontal="center"/>
    </xf>
    <xf numFmtId="0" fontId="2" fillId="0" borderId="25" xfId="0" applyFont="1" applyFill="1" applyBorder="1" applyAlignment="1">
      <alignment vertical="top" wrapText="1"/>
    </xf>
    <xf numFmtId="4" fontId="2" fillId="0" borderId="21" xfId="0" applyNumberFormat="1" applyFont="1" applyFill="1" applyBorder="1" applyAlignment="1">
      <alignment horizontal="center" vertical="center"/>
    </xf>
    <xf numFmtId="4" fontId="2" fillId="0" borderId="32" xfId="0" applyNumberFormat="1" applyFont="1" applyBorder="1" applyAlignment="1">
      <alignment horizontal="center" vertical="center"/>
    </xf>
    <xf numFmtId="49" fontId="2" fillId="0" borderId="33" xfId="0" applyNumberFormat="1"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center" vertical="center" wrapText="1"/>
    </xf>
    <xf numFmtId="4" fontId="8" fillId="0" borderId="23" xfId="0" applyNumberFormat="1" applyFont="1" applyFill="1" applyBorder="1"/>
    <xf numFmtId="4" fontId="2" fillId="0" borderId="34" xfId="0" applyNumberFormat="1" applyFont="1" applyBorder="1" applyAlignment="1">
      <alignment horizontal="center" vertical="center"/>
    </xf>
    <xf numFmtId="4" fontId="2" fillId="0" borderId="35" xfId="0" applyNumberFormat="1" applyFont="1" applyBorder="1" applyAlignment="1">
      <alignment horizontal="left" vertical="center"/>
    </xf>
    <xf numFmtId="4" fontId="8" fillId="0" borderId="36" xfId="0" applyNumberFormat="1" applyFont="1" applyBorder="1" applyAlignment="1">
      <alignment horizontal="center"/>
    </xf>
    <xf numFmtId="4" fontId="8" fillId="0" borderId="37" xfId="0" applyNumberFormat="1" applyFont="1" applyBorder="1"/>
    <xf numFmtId="4" fontId="8" fillId="0" borderId="37" xfId="0" applyNumberFormat="1" applyFont="1" applyFill="1" applyBorder="1"/>
    <xf numFmtId="0" fontId="5" fillId="0" borderId="26" xfId="0" applyFont="1" applyFill="1" applyBorder="1" applyAlignment="1">
      <alignment horizontal="left" vertical="top" wrapText="1"/>
    </xf>
    <xf numFmtId="4" fontId="8" fillId="0" borderId="22" xfId="0" applyNumberFormat="1" applyFont="1" applyFill="1" applyBorder="1"/>
    <xf numFmtId="4" fontId="2" fillId="0" borderId="23" xfId="0" applyNumberFormat="1" applyFont="1" applyFill="1" applyBorder="1"/>
    <xf numFmtId="4" fontId="2" fillId="0" borderId="36" xfId="0" applyNumberFormat="1" applyFont="1" applyFill="1" applyBorder="1" applyAlignment="1">
      <alignment horizontal="center"/>
    </xf>
    <xf numFmtId="4" fontId="8" fillId="0" borderId="20" xfId="0" applyNumberFormat="1" applyFont="1" applyFill="1" applyBorder="1"/>
    <xf numFmtId="165" fontId="3" fillId="0" borderId="0" xfId="3" applyNumberFormat="1" applyFont="1" applyBorder="1" applyAlignment="1">
      <alignment horizontal="right"/>
    </xf>
    <xf numFmtId="165" fontId="3" fillId="0" borderId="0" xfId="3" applyNumberFormat="1" applyFont="1" applyFill="1" applyBorder="1" applyAlignment="1">
      <alignment horizontal="right" wrapText="1"/>
    </xf>
    <xf numFmtId="165" fontId="5" fillId="0" borderId="29" xfId="3" applyNumberFormat="1" applyFont="1" applyFill="1" applyBorder="1" applyAlignment="1">
      <alignment horizontal="center" vertical="center" wrapText="1"/>
    </xf>
    <xf numFmtId="165" fontId="5" fillId="0" borderId="0" xfId="3" applyNumberFormat="1" applyFont="1" applyFill="1" applyBorder="1" applyAlignment="1">
      <alignment horizontal="center" vertical="center" wrapText="1"/>
    </xf>
    <xf numFmtId="165" fontId="5" fillId="0" borderId="0" xfId="3" applyNumberFormat="1" applyFont="1" applyFill="1" applyBorder="1" applyAlignment="1">
      <alignment horizontal="right" wrapText="1"/>
    </xf>
    <xf numFmtId="165" fontId="4" fillId="0" borderId="0" xfId="3" applyNumberFormat="1" applyFont="1" applyFill="1" applyBorder="1" applyAlignment="1">
      <alignment horizontal="right" wrapText="1"/>
    </xf>
    <xf numFmtId="165" fontId="6" fillId="0" borderId="0" xfId="3" applyNumberFormat="1" applyFont="1" applyFill="1" applyBorder="1" applyAlignment="1">
      <alignment horizontal="right" wrapText="1"/>
    </xf>
    <xf numFmtId="165" fontId="3" fillId="0" borderId="22" xfId="3" applyNumberFormat="1" applyFont="1" applyFill="1" applyBorder="1" applyAlignment="1">
      <alignment horizontal="right" wrapText="1"/>
    </xf>
    <xf numFmtId="165" fontId="80" fillId="0" borderId="0" xfId="3" applyNumberFormat="1" applyFont="1" applyFill="1" applyBorder="1" applyAlignment="1">
      <alignment horizontal="right" vertical="center" wrapText="1"/>
    </xf>
    <xf numFmtId="165" fontId="80" fillId="0" borderId="22" xfId="3" applyNumberFormat="1" applyFont="1" applyFill="1" applyBorder="1" applyAlignment="1">
      <alignment horizontal="right" vertical="center" wrapText="1"/>
    </xf>
    <xf numFmtId="165" fontId="82" fillId="0" borderId="0" xfId="3" applyNumberFormat="1" applyFont="1" applyFill="1" applyBorder="1" applyAlignment="1">
      <alignment horizontal="right" wrapText="1"/>
    </xf>
    <xf numFmtId="165" fontId="81" fillId="0" borderId="0" xfId="0" applyNumberFormat="1" applyFont="1" applyBorder="1"/>
    <xf numFmtId="165" fontId="8" fillId="0" borderId="0" xfId="578" applyNumberFormat="1" applyFont="1" applyBorder="1" applyAlignment="1">
      <alignment horizontal="center"/>
    </xf>
    <xf numFmtId="165" fontId="3" fillId="0" borderId="0" xfId="3" applyNumberFormat="1" applyFont="1" applyBorder="1" applyAlignment="1">
      <alignment horizontal="right" vertical="center" wrapText="1"/>
    </xf>
    <xf numFmtId="165" fontId="3" fillId="0" borderId="0" xfId="3" applyNumberFormat="1" applyFont="1" applyBorder="1" applyAlignment="1">
      <alignment horizontal="right" wrapText="1"/>
    </xf>
    <xf numFmtId="165" fontId="2" fillId="0" borderId="0" xfId="0" applyNumberFormat="1" applyFont="1" applyFill="1" applyBorder="1" applyAlignment="1">
      <alignment horizontal="center"/>
    </xf>
    <xf numFmtId="165" fontId="2" fillId="0" borderId="0" xfId="0" applyNumberFormat="1" applyFont="1" applyFill="1" applyBorder="1"/>
    <xf numFmtId="165" fontId="2" fillId="0" borderId="0" xfId="0" applyNumberFormat="1" applyFont="1" applyFill="1" applyBorder="1" applyAlignment="1">
      <alignment horizontal="center" vertical="center"/>
    </xf>
    <xf numFmtId="165" fontId="2" fillId="0" borderId="31" xfId="0" applyNumberFormat="1" applyFont="1" applyFill="1" applyBorder="1" applyAlignment="1">
      <alignment horizontal="center" vertical="center"/>
    </xf>
    <xf numFmtId="165" fontId="8" fillId="0" borderId="0" xfId="0" applyNumberFormat="1" applyFont="1" applyFill="1" applyBorder="1" applyAlignment="1">
      <alignment horizontal="center"/>
    </xf>
    <xf numFmtId="165" fontId="2" fillId="0" borderId="0" xfId="0" applyNumberFormat="1" applyFont="1" applyFill="1" applyBorder="1" applyAlignment="1" applyProtection="1">
      <alignment horizontal="right"/>
    </xf>
    <xf numFmtId="165" fontId="2" fillId="0" borderId="0" xfId="3" applyNumberFormat="1" applyFont="1" applyFill="1" applyBorder="1" applyAlignment="1">
      <alignment horizontal="right"/>
    </xf>
    <xf numFmtId="165" fontId="8" fillId="0" borderId="0" xfId="3" applyNumberFormat="1" applyFont="1" applyFill="1" applyBorder="1" applyAlignment="1">
      <alignment horizontal="right"/>
    </xf>
    <xf numFmtId="165" fontId="8" fillId="0" borderId="20" xfId="3" applyNumberFormat="1" applyFont="1" applyFill="1" applyBorder="1" applyAlignment="1">
      <alignment horizontal="right" wrapText="1"/>
    </xf>
    <xf numFmtId="165" fontId="2" fillId="0" borderId="0" xfId="3" applyNumberFormat="1" applyFont="1" applyFill="1" applyBorder="1" applyAlignment="1">
      <alignment horizontal="right" wrapText="1"/>
    </xf>
    <xf numFmtId="165" fontId="8" fillId="68" borderId="0" xfId="0" applyNumberFormat="1" applyFont="1" applyFill="1" applyBorder="1" applyAlignment="1">
      <alignment vertical="top" wrapText="1"/>
    </xf>
    <xf numFmtId="165" fontId="5" fillId="0" borderId="20" xfId="3" applyNumberFormat="1" applyFont="1" applyBorder="1" applyAlignment="1">
      <alignment horizontal="right"/>
    </xf>
    <xf numFmtId="0" fontId="3" fillId="0" borderId="0" xfId="0" applyFont="1" applyAlignment="1">
      <alignment horizontal="center" vertical="center"/>
    </xf>
    <xf numFmtId="0" fontId="2" fillId="0" borderId="0" xfId="0" applyFont="1"/>
    <xf numFmtId="0" fontId="2" fillId="0" borderId="0" xfId="0" applyFont="1" applyAlignment="1">
      <alignment horizontal="right" vertical="top"/>
    </xf>
    <xf numFmtId="0" fontId="2" fillId="0" borderId="0" xfId="0" applyFont="1" applyAlignment="1">
      <alignment horizontal="left" vertical="top" wrapText="1"/>
    </xf>
    <xf numFmtId="4" fontId="4" fillId="0" borderId="0" xfId="0" applyNumberFormat="1" applyFont="1" applyAlignment="1">
      <alignment horizontal="right" wrapText="1"/>
    </xf>
    <xf numFmtId="0" fontId="3" fillId="0" borderId="0" xfId="0" applyFont="1" applyFill="1" applyAlignment="1">
      <alignment horizontal="center" vertical="center"/>
    </xf>
    <xf numFmtId="0" fontId="2" fillId="0" borderId="0" xfId="0" applyFont="1" applyFill="1"/>
    <xf numFmtId="0" fontId="2" fillId="0" borderId="0" xfId="0" quotePrefix="1" applyFont="1" applyFill="1" applyAlignment="1">
      <alignment horizontal="right" vertical="top"/>
    </xf>
    <xf numFmtId="0" fontId="2" fillId="0" borderId="0" xfId="0" applyFont="1" applyFill="1" applyAlignment="1">
      <alignment horizontal="left" vertical="top" wrapText="1"/>
    </xf>
    <xf numFmtId="0" fontId="2" fillId="0" borderId="0" xfId="0" applyFont="1" applyFill="1" applyAlignment="1">
      <alignment horizontal="center"/>
    </xf>
    <xf numFmtId="4" fontId="2" fillId="0" borderId="0" xfId="0" applyNumberFormat="1" applyFont="1" applyFill="1"/>
    <xf numFmtId="4" fontId="4" fillId="0" borderId="0" xfId="0" applyNumberFormat="1" applyFont="1" applyFill="1" applyAlignment="1">
      <alignment horizontal="right" wrapText="1"/>
    </xf>
    <xf numFmtId="178" fontId="2" fillId="0" borderId="0" xfId="0" applyNumberFormat="1" applyFont="1" applyFill="1"/>
    <xf numFmtId="2" fontId="2" fillId="0" borderId="0" xfId="0" applyNumberFormat="1" applyFont="1" applyFill="1" applyAlignment="1">
      <alignment horizontal="center"/>
    </xf>
    <xf numFmtId="49" fontId="2" fillId="0" borderId="0" xfId="0" applyNumberFormat="1" applyFont="1" applyAlignment="1">
      <alignment horizontal="right" vertical="top"/>
    </xf>
    <xf numFmtId="49" fontId="2" fillId="0" borderId="0" xfId="0" quotePrefix="1" applyNumberFormat="1" applyFont="1" applyFill="1" applyBorder="1" applyAlignment="1">
      <alignment horizontal="right" vertical="top"/>
    </xf>
    <xf numFmtId="0" fontId="2" fillId="0" borderId="0" xfId="0" applyFont="1" applyAlignment="1">
      <alignment vertical="top" wrapText="1"/>
    </xf>
    <xf numFmtId="49" fontId="2" fillId="0" borderId="0" xfId="0" applyNumberFormat="1" applyFont="1" applyAlignment="1">
      <alignment horizontal="center"/>
    </xf>
    <xf numFmtId="1" fontId="2" fillId="0" borderId="0" xfId="0" applyNumberFormat="1" applyFont="1" applyAlignment="1">
      <alignment horizontal="center"/>
    </xf>
    <xf numFmtId="4" fontId="2" fillId="0" borderId="0" xfId="0" applyNumberFormat="1" applyFont="1" applyAlignment="1">
      <alignment horizontal="right"/>
    </xf>
    <xf numFmtId="49" fontId="2" fillId="0" borderId="0" xfId="0" applyNumberFormat="1" applyFont="1" applyFill="1" applyAlignment="1">
      <alignment horizontal="right" vertical="top"/>
    </xf>
    <xf numFmtId="49" fontId="2" fillId="0" borderId="0" xfId="0" quotePrefix="1" applyNumberFormat="1" applyFont="1" applyFill="1" applyAlignment="1">
      <alignment horizontal="right" vertical="top"/>
    </xf>
  </cellXfs>
  <cellStyles count="700">
    <cellStyle name="_R486 Cervar09" xfId="9"/>
    <cellStyle name="_R486 Cervar09 2" xfId="10"/>
    <cellStyle name="_R486 Cervar09 2 2" xfId="11"/>
    <cellStyle name="_R486 Cervar09 3" xfId="12"/>
    <cellStyle name="_R486 Cervar09 3 2" xfId="13"/>
    <cellStyle name="_STAMBENI DIO" xfId="14"/>
    <cellStyle name="_STAMBENI DIO_2009_06_03_tender_politin_PARCELACIJA - S formom" xfId="15"/>
    <cellStyle name="_STAMBENI DIO_D Strojarski radovi - Parentino Residence" xfId="16"/>
    <cellStyle name="_troškovnik" xfId="17"/>
    <cellStyle name="_troškovnik_2009_06_02_tender_jezevac_PARCELACIJA  -s formom" xfId="18"/>
    <cellStyle name="_troškovnik_2009_06_03_tender_politin_PARCELACIJA - S formom" xfId="19"/>
    <cellStyle name="_troškovnik_D Strojarski radovi - Parentino Residence" xfId="20"/>
    <cellStyle name="20% - Accent1 2" xfId="21"/>
    <cellStyle name="20% - Accent1 2 2" xfId="22"/>
    <cellStyle name="20% - Accent1 3" xfId="23"/>
    <cellStyle name="20% - Accent1 3 2" xfId="24"/>
    <cellStyle name="20% - Accent1 4" xfId="25"/>
    <cellStyle name="20% - Accent2 2" xfId="26"/>
    <cellStyle name="20% - Accent2 2 2" xfId="27"/>
    <cellStyle name="20% - Accent2 3" xfId="28"/>
    <cellStyle name="20% - Accent2 3 2" xfId="29"/>
    <cellStyle name="20% - Accent2 4" xfId="30"/>
    <cellStyle name="20% - Accent3 2" xfId="31"/>
    <cellStyle name="20% - Accent3 2 2" xfId="32"/>
    <cellStyle name="20% - Accent3 3" xfId="33"/>
    <cellStyle name="20% - Accent3 3 2" xfId="34"/>
    <cellStyle name="20% - Accent3 4" xfId="35"/>
    <cellStyle name="20% - Accent4 2" xfId="36"/>
    <cellStyle name="20% - Accent4 2 2" xfId="37"/>
    <cellStyle name="20% - Accent4 3" xfId="38"/>
    <cellStyle name="20% - Accent4 3 2" xfId="39"/>
    <cellStyle name="20% - Accent4 4" xfId="40"/>
    <cellStyle name="20% - Accent5 2" xfId="41"/>
    <cellStyle name="20% - Accent5 2 2" xfId="42"/>
    <cellStyle name="20% - Accent5 3" xfId="43"/>
    <cellStyle name="20% - Accent5 3 2" xfId="44"/>
    <cellStyle name="20% - Accent5 4" xfId="45"/>
    <cellStyle name="20% - Accent6 2" xfId="46"/>
    <cellStyle name="20% - Accent6 2 2" xfId="47"/>
    <cellStyle name="20% - Accent6 3" xfId="48"/>
    <cellStyle name="20% - Accent6 3 2" xfId="49"/>
    <cellStyle name="20% - Accent6 4" xfId="50"/>
    <cellStyle name="20% - Isticanje1" xfId="51"/>
    <cellStyle name="20% - Isticanje2" xfId="52"/>
    <cellStyle name="20% - Isticanje3" xfId="53"/>
    <cellStyle name="20% - Isticanje4" xfId="54"/>
    <cellStyle name="20% - Isticanje5" xfId="55"/>
    <cellStyle name="20% - Isticanje6" xfId="56"/>
    <cellStyle name="40% - Accent1 2" xfId="57"/>
    <cellStyle name="40% - Accent1 2 2" xfId="58"/>
    <cellStyle name="40% - Accent1 3" xfId="59"/>
    <cellStyle name="40% - Accent1 3 2" xfId="60"/>
    <cellStyle name="40% - Accent1 4" xfId="61"/>
    <cellStyle name="40% - Accent2 2" xfId="62"/>
    <cellStyle name="40% - Accent2 2 2" xfId="63"/>
    <cellStyle name="40% - Accent2 3" xfId="64"/>
    <cellStyle name="40% - Accent2 3 2" xfId="65"/>
    <cellStyle name="40% - Accent2 4" xfId="66"/>
    <cellStyle name="40% - Accent3 2" xfId="67"/>
    <cellStyle name="40% - Accent3 2 2" xfId="68"/>
    <cellStyle name="40% - Accent3 3" xfId="69"/>
    <cellStyle name="40% - Accent3 3 2" xfId="70"/>
    <cellStyle name="40% - Accent3 4" xfId="71"/>
    <cellStyle name="40% - Accent4 2" xfId="72"/>
    <cellStyle name="40% - Accent4 2 2" xfId="73"/>
    <cellStyle name="40% - Accent4 3" xfId="74"/>
    <cellStyle name="40% - Accent4 3 2" xfId="75"/>
    <cellStyle name="40% - Accent4 4" xfId="76"/>
    <cellStyle name="40% - Accent5 2" xfId="77"/>
    <cellStyle name="40% - Accent5 2 2" xfId="78"/>
    <cellStyle name="40% - Accent5 3" xfId="79"/>
    <cellStyle name="40% - Accent5 3 2" xfId="80"/>
    <cellStyle name="40% - Accent5 4" xfId="81"/>
    <cellStyle name="40% - Accent6 2" xfId="82"/>
    <cellStyle name="40% - Accent6 2 2" xfId="83"/>
    <cellStyle name="40% - Accent6 3" xfId="84"/>
    <cellStyle name="40% - Accent6 3 2" xfId="85"/>
    <cellStyle name="40% - Accent6 4" xfId="86"/>
    <cellStyle name="40% - Isticanje2" xfId="87"/>
    <cellStyle name="40% - Isticanje3" xfId="88"/>
    <cellStyle name="40% - Isticanje4" xfId="89"/>
    <cellStyle name="40% - Isticanje5" xfId="90"/>
    <cellStyle name="40% - Isticanje6" xfId="91"/>
    <cellStyle name="40% - Naglasak1" xfId="92"/>
    <cellStyle name="60% - Accent1 2" xfId="93"/>
    <cellStyle name="60% - Accent1 2 2" xfId="94"/>
    <cellStyle name="60% - Accent1 3" xfId="95"/>
    <cellStyle name="60% - Accent2 2" xfId="96"/>
    <cellStyle name="60% - Accent2 2 2" xfId="97"/>
    <cellStyle name="60% - Accent2 3" xfId="98"/>
    <cellStyle name="60% - Accent3 2" xfId="99"/>
    <cellStyle name="60% - Accent3 2 2" xfId="100"/>
    <cellStyle name="60% - Accent3 3" xfId="101"/>
    <cellStyle name="60% - Accent4 2" xfId="102"/>
    <cellStyle name="60% - Accent4 2 2" xfId="103"/>
    <cellStyle name="60% - Accent4 3" xfId="104"/>
    <cellStyle name="60% - Accent5 2" xfId="105"/>
    <cellStyle name="60% - Accent5 2 2" xfId="106"/>
    <cellStyle name="60% - Accent5 3" xfId="107"/>
    <cellStyle name="60% - Accent6 2" xfId="108"/>
    <cellStyle name="60% - Accent6 2 2" xfId="109"/>
    <cellStyle name="60% - Accent6 3" xfId="110"/>
    <cellStyle name="60% - Isticanje1" xfId="111"/>
    <cellStyle name="60% - Isticanje2" xfId="112"/>
    <cellStyle name="60% - Isticanje3" xfId="113"/>
    <cellStyle name="60% - Isticanje4" xfId="114"/>
    <cellStyle name="60% - Isticanje5" xfId="115"/>
    <cellStyle name="60% - Isticanje6" xfId="116"/>
    <cellStyle name="Accent1 2" xfId="117"/>
    <cellStyle name="Accent1 2 2" xfId="118"/>
    <cellStyle name="Accent1 3" xfId="119"/>
    <cellStyle name="Accent2 2" xfId="120"/>
    <cellStyle name="Accent2 2 2" xfId="121"/>
    <cellStyle name="Accent2 3" xfId="122"/>
    <cellStyle name="Accent3 2" xfId="123"/>
    <cellStyle name="Accent3 2 2" xfId="124"/>
    <cellStyle name="Accent3 3" xfId="125"/>
    <cellStyle name="Accent4 2" xfId="126"/>
    <cellStyle name="Accent4 2 2" xfId="127"/>
    <cellStyle name="Accent4 3" xfId="128"/>
    <cellStyle name="Accent5 2" xfId="129"/>
    <cellStyle name="Accent5 2 2" xfId="130"/>
    <cellStyle name="Accent5 3" xfId="131"/>
    <cellStyle name="Accent6 2" xfId="132"/>
    <cellStyle name="Accent6 2 2" xfId="133"/>
    <cellStyle name="Accent6 3" xfId="134"/>
    <cellStyle name="Bad 2" xfId="135"/>
    <cellStyle name="Bad 2 2" xfId="136"/>
    <cellStyle name="Bad 3" xfId="137"/>
    <cellStyle name="Bilješka" xfId="138"/>
    <cellStyle name="Bilješka 10" xfId="139"/>
    <cellStyle name="Bilješka 11" xfId="140"/>
    <cellStyle name="Bilješka 12" xfId="141"/>
    <cellStyle name="Bilješka 13" xfId="142"/>
    <cellStyle name="Bilješka 14" xfId="143"/>
    <cellStyle name="Bilješka 15" xfId="144"/>
    <cellStyle name="Bilješka 16" xfId="145"/>
    <cellStyle name="Bilješka 17" xfId="146"/>
    <cellStyle name="Bilješka 18" xfId="147"/>
    <cellStyle name="Bilješka 19" xfId="148"/>
    <cellStyle name="Bilješka 2" xfId="149"/>
    <cellStyle name="Bilješka 2 2" xfId="150"/>
    <cellStyle name="Bilješka 2 3" xfId="151"/>
    <cellStyle name="Bilješka 2_2009_06_02_tender_jezevac_PARCELACIJA  -s formom" xfId="152"/>
    <cellStyle name="Bilješka 20" xfId="153"/>
    <cellStyle name="Bilješka 21" xfId="154"/>
    <cellStyle name="Bilješka 22" xfId="155"/>
    <cellStyle name="Bilješka 23" xfId="156"/>
    <cellStyle name="Bilješka 24" xfId="157"/>
    <cellStyle name="Bilješka 25" xfId="158"/>
    <cellStyle name="Bilješka 26" xfId="159"/>
    <cellStyle name="Bilješka 27" xfId="160"/>
    <cellStyle name="Bilješka 28" xfId="161"/>
    <cellStyle name="Bilješka 29" xfId="162"/>
    <cellStyle name="Bilješka 3" xfId="163"/>
    <cellStyle name="Bilješka 30" xfId="164"/>
    <cellStyle name="Bilješka 31" xfId="165"/>
    <cellStyle name="Bilješka 32" xfId="166"/>
    <cellStyle name="Bilješka 33" xfId="167"/>
    <cellStyle name="Bilješka 34" xfId="168"/>
    <cellStyle name="Bilješka 35" xfId="169"/>
    <cellStyle name="Bilješka 36" xfId="170"/>
    <cellStyle name="Bilješka 37" xfId="171"/>
    <cellStyle name="Bilješka 38" xfId="172"/>
    <cellStyle name="Bilješka 39" xfId="173"/>
    <cellStyle name="Bilješka 4" xfId="174"/>
    <cellStyle name="Bilješka 40" xfId="175"/>
    <cellStyle name="Bilješka 41" xfId="176"/>
    <cellStyle name="Bilješka 42" xfId="177"/>
    <cellStyle name="Bilješka 43" xfId="178"/>
    <cellStyle name="Bilješka 44" xfId="179"/>
    <cellStyle name="Bilješka 45" xfId="180"/>
    <cellStyle name="Bilješka 46" xfId="181"/>
    <cellStyle name="Bilješka 47" xfId="182"/>
    <cellStyle name="Bilješka 48" xfId="183"/>
    <cellStyle name="Bilješka 49" xfId="184"/>
    <cellStyle name="Bilješka 5" xfId="185"/>
    <cellStyle name="Bilješka 50" xfId="186"/>
    <cellStyle name="Bilješka 51" xfId="187"/>
    <cellStyle name="Bilješka 6" xfId="188"/>
    <cellStyle name="Bilješka 7" xfId="189"/>
    <cellStyle name="Bilješka 8" xfId="190"/>
    <cellStyle name="Bilješka 9" xfId="191"/>
    <cellStyle name="Bilješka_2009_06_02_tender_jezevac_PARCELACIJA  -s formom" xfId="192"/>
    <cellStyle name="Calculation 2" xfId="193"/>
    <cellStyle name="Calculation 2 2" xfId="194"/>
    <cellStyle name="Calculation 3" xfId="195"/>
    <cellStyle name="Check Cell 2" xfId="196"/>
    <cellStyle name="Check Cell 2 2" xfId="197"/>
    <cellStyle name="Check Cell 3" xfId="198"/>
    <cellStyle name="Comma" xfId="3" builtinId="3"/>
    <cellStyle name="Comma 10" xfId="668"/>
    <cellStyle name="Comma 2" xfId="199"/>
    <cellStyle name="Comma 2 2" xfId="200"/>
    <cellStyle name="Comma 2 2 2" xfId="201"/>
    <cellStyle name="Comma 2 2 2 2" xfId="638"/>
    <cellStyle name="Comma 2 2 3" xfId="637"/>
    <cellStyle name="Comma 2 2 4" xfId="671"/>
    <cellStyle name="Comma 2 3" xfId="202"/>
    <cellStyle name="Comma 2 3 2" xfId="203"/>
    <cellStyle name="Comma 2 3 2 2" xfId="640"/>
    <cellStyle name="Comma 2 3 3" xfId="204"/>
    <cellStyle name="Comma 2 3 4" xfId="639"/>
    <cellStyle name="Comma 2 4" xfId="205"/>
    <cellStyle name="Comma 2 4 2" xfId="641"/>
    <cellStyle name="Comma 2 5" xfId="636"/>
    <cellStyle name="Comma 2 6" xfId="670"/>
    <cellStyle name="Comma 3" xfId="206"/>
    <cellStyle name="Comma 3 2" xfId="207"/>
    <cellStyle name="Comma 3 3" xfId="208"/>
    <cellStyle name="Comma 3 3 2" xfId="209"/>
    <cellStyle name="Comma 3 3 2 2" xfId="644"/>
    <cellStyle name="Comma 3 3 3" xfId="643"/>
    <cellStyle name="Comma 3 4" xfId="642"/>
    <cellStyle name="Comma 3 5" xfId="669"/>
    <cellStyle name="Comma 4" xfId="210"/>
    <cellStyle name="Comma 4 2" xfId="211"/>
    <cellStyle name="Comma 4 2 2" xfId="646"/>
    <cellStyle name="Comma 4 3" xfId="645"/>
    <cellStyle name="Comma 4 4" xfId="672"/>
    <cellStyle name="Comma 5" xfId="212"/>
    <cellStyle name="Comma 5 2" xfId="213"/>
    <cellStyle name="Comma 5 2 2" xfId="648"/>
    <cellStyle name="Comma 5 3" xfId="647"/>
    <cellStyle name="Comma 6" xfId="214"/>
    <cellStyle name="Comma 7" xfId="635"/>
    <cellStyle name="Currency 2" xfId="215"/>
    <cellStyle name="Currency 2 2" xfId="649"/>
    <cellStyle name="Currency 3" xfId="216"/>
    <cellStyle name="Currency 3 2" xfId="650"/>
    <cellStyle name="Dobro" xfId="217"/>
    <cellStyle name="Euro" xfId="218"/>
    <cellStyle name="Euro 2" xfId="219"/>
    <cellStyle name="Excel Built-in 20% - Accent1" xfId="220"/>
    <cellStyle name="Excel Built-in 20% - Accent1 1" xfId="221"/>
    <cellStyle name="Excel Built-in 20% - Accent2" xfId="222"/>
    <cellStyle name="Excel Built-in 20% - Accent2 1" xfId="223"/>
    <cellStyle name="Excel Built-in 20% - Accent3" xfId="224"/>
    <cellStyle name="Excel Built-in 20% - Accent3 1" xfId="225"/>
    <cellStyle name="Excel Built-in 20% - Accent4" xfId="226"/>
    <cellStyle name="Excel Built-in 20% - Accent4 1" xfId="227"/>
    <cellStyle name="Excel Built-in 20% - Accent5" xfId="228"/>
    <cellStyle name="Excel Built-in 20% - Accent5 1" xfId="229"/>
    <cellStyle name="Excel Built-in 20% - Accent6" xfId="230"/>
    <cellStyle name="Excel Built-in 20% - Accent6 1" xfId="231"/>
    <cellStyle name="Excel Built-in 40% - Accent1" xfId="232"/>
    <cellStyle name="Excel Built-in 40% - Accent1 1" xfId="233"/>
    <cellStyle name="Excel Built-in 40% - Accent2" xfId="234"/>
    <cellStyle name="Excel Built-in 40% - Accent2 1" xfId="235"/>
    <cellStyle name="Excel Built-in 40% - Accent3" xfId="236"/>
    <cellStyle name="Excel Built-in 40% - Accent3 1" xfId="237"/>
    <cellStyle name="Excel Built-in 40% - Accent4" xfId="238"/>
    <cellStyle name="Excel Built-in 40% - Accent4 1" xfId="239"/>
    <cellStyle name="Excel Built-in 40% - Accent5" xfId="240"/>
    <cellStyle name="Excel Built-in 40% - Accent5 1" xfId="241"/>
    <cellStyle name="Excel Built-in 40% - Accent6" xfId="242"/>
    <cellStyle name="Excel Built-in 40% - Accent6 1" xfId="243"/>
    <cellStyle name="Excel Built-in 60% - Accent1" xfId="244"/>
    <cellStyle name="Excel Built-in 60% - Accent1 1" xfId="245"/>
    <cellStyle name="Excel Built-in 60% - Accent2" xfId="246"/>
    <cellStyle name="Excel Built-in 60% - Accent2 1" xfId="247"/>
    <cellStyle name="Excel Built-in 60% - Accent3" xfId="248"/>
    <cellStyle name="Excel Built-in 60% - Accent3 1" xfId="249"/>
    <cellStyle name="Excel Built-in 60% - Accent4" xfId="250"/>
    <cellStyle name="Excel Built-in 60% - Accent4 1" xfId="251"/>
    <cellStyle name="Excel Built-in 60% - Accent5" xfId="252"/>
    <cellStyle name="Excel Built-in 60% - Accent5 1" xfId="253"/>
    <cellStyle name="Excel Built-in 60% - Accent6" xfId="254"/>
    <cellStyle name="Excel Built-in 60% - Accent6 1" xfId="255"/>
    <cellStyle name="Excel Built-in Accent1" xfId="256"/>
    <cellStyle name="Excel Built-in Accent1 1" xfId="257"/>
    <cellStyle name="Excel Built-in Accent2" xfId="258"/>
    <cellStyle name="Excel Built-in Accent2 1" xfId="259"/>
    <cellStyle name="Excel Built-in Accent3" xfId="260"/>
    <cellStyle name="Excel Built-in Accent3 1" xfId="261"/>
    <cellStyle name="Excel Built-in Accent4" xfId="262"/>
    <cellStyle name="Excel Built-in Accent4 1" xfId="263"/>
    <cellStyle name="Excel Built-in Accent5" xfId="264"/>
    <cellStyle name="Excel Built-in Accent5 1" xfId="265"/>
    <cellStyle name="Excel Built-in Accent6" xfId="266"/>
    <cellStyle name="Excel Built-in Accent6 1" xfId="267"/>
    <cellStyle name="Excel Built-in Bad" xfId="268"/>
    <cellStyle name="Excel Built-in Bad 1" xfId="269"/>
    <cellStyle name="Excel Built-in Calculation" xfId="270"/>
    <cellStyle name="Excel Built-in Calculation 1" xfId="271"/>
    <cellStyle name="Excel Built-in Check Cell" xfId="272"/>
    <cellStyle name="Excel Built-in Check Cell 1" xfId="273"/>
    <cellStyle name="Excel Built-in Comma" xfId="274"/>
    <cellStyle name="Excel Built-in Comma 1" xfId="275"/>
    <cellStyle name="Excel Built-in Explanatory Text" xfId="276"/>
    <cellStyle name="Excel Built-in Explanatory Text 1" xfId="277"/>
    <cellStyle name="Excel Built-in Good" xfId="278"/>
    <cellStyle name="Excel Built-in Good 1" xfId="279"/>
    <cellStyle name="Excel Built-in Heading 1" xfId="280"/>
    <cellStyle name="Excel Built-in Heading 1 1" xfId="281"/>
    <cellStyle name="Excel Built-in Heading 2" xfId="282"/>
    <cellStyle name="Excel Built-in Heading 2 1" xfId="283"/>
    <cellStyle name="Excel Built-in Heading 3" xfId="284"/>
    <cellStyle name="Excel Built-in Heading 3 1" xfId="285"/>
    <cellStyle name="Excel Built-in Heading 4" xfId="286"/>
    <cellStyle name="Excel Built-in Heading 4 1" xfId="287"/>
    <cellStyle name="Excel Built-in Input" xfId="288"/>
    <cellStyle name="Excel Built-in Input 1" xfId="289"/>
    <cellStyle name="Excel Built-in Linked Cell" xfId="290"/>
    <cellStyle name="Excel Built-in Linked Cell 1" xfId="291"/>
    <cellStyle name="Excel Built-in Neutral" xfId="292"/>
    <cellStyle name="Excel Built-in Neutral 1" xfId="293"/>
    <cellStyle name="Excel Built-in Normal" xfId="294"/>
    <cellStyle name="Excel Built-in Normal 2" xfId="673"/>
    <cellStyle name="Excel Built-in Normal 3" xfId="659"/>
    <cellStyle name="Excel Built-in Note" xfId="295"/>
    <cellStyle name="Excel Built-in Note 1" xfId="296"/>
    <cellStyle name="Excel Built-in Output" xfId="297"/>
    <cellStyle name="Excel Built-in Output 1" xfId="298"/>
    <cellStyle name="Excel Built-in TableStyleLight1" xfId="299"/>
    <cellStyle name="Excel Built-in Title" xfId="300"/>
    <cellStyle name="Excel Built-in Title 1" xfId="301"/>
    <cellStyle name="Excel Built-in Total" xfId="302"/>
    <cellStyle name="Excel Built-in Total 1" xfId="303"/>
    <cellStyle name="Excel Built-in Warning Text" xfId="304"/>
    <cellStyle name="Excel Built-in Warning Text 1" xfId="305"/>
    <cellStyle name="Excel_BuiltIn_Comma" xfId="674"/>
    <cellStyle name="Explanatory Text 2" xfId="306"/>
    <cellStyle name="Explanatory Text 2 2" xfId="307"/>
    <cellStyle name="Explanatory Text 3" xfId="308"/>
    <cellStyle name="Good 2" xfId="309"/>
    <cellStyle name="Good 2 2" xfId="310"/>
    <cellStyle name="Good 3" xfId="311"/>
    <cellStyle name="Heading" xfId="312"/>
    <cellStyle name="Heading 1 2" xfId="313"/>
    <cellStyle name="Heading 1 2 2" xfId="314"/>
    <cellStyle name="Heading 1 3" xfId="315"/>
    <cellStyle name="Heading 1 4" xfId="316"/>
    <cellStyle name="Heading 2 2" xfId="317"/>
    <cellStyle name="Heading 2 2 2" xfId="318"/>
    <cellStyle name="Heading 2 3" xfId="319"/>
    <cellStyle name="Heading 3 2" xfId="320"/>
    <cellStyle name="Heading 3 2 2" xfId="321"/>
    <cellStyle name="Heading 3 3" xfId="322"/>
    <cellStyle name="Heading 4 2" xfId="323"/>
    <cellStyle name="Heading 4 2 2" xfId="324"/>
    <cellStyle name="Heading 4 3" xfId="325"/>
    <cellStyle name="Heading1" xfId="326"/>
    <cellStyle name="Heading1 1" xfId="327"/>
    <cellStyle name="Hiperveza 2" xfId="328"/>
    <cellStyle name="Hiperveza 2 2" xfId="329"/>
    <cellStyle name="Hyperlink 2" xfId="330"/>
    <cellStyle name="Input 2" xfId="331"/>
    <cellStyle name="Input 2 2" xfId="332"/>
    <cellStyle name="Input 3" xfId="333"/>
    <cellStyle name="Isticanje1" xfId="334"/>
    <cellStyle name="Isticanje2" xfId="335"/>
    <cellStyle name="Isticanje3" xfId="336"/>
    <cellStyle name="Isticanje4" xfId="337"/>
    <cellStyle name="Isticanje5" xfId="338"/>
    <cellStyle name="Isticanje6" xfId="339"/>
    <cellStyle name="Izlaz" xfId="340"/>
    <cellStyle name="Izračun" xfId="341"/>
    <cellStyle name="kolona A" xfId="342"/>
    <cellStyle name="kolona A 2" xfId="343"/>
    <cellStyle name="kolona A 2 2" xfId="344"/>
    <cellStyle name="kolona A 3" xfId="345"/>
    <cellStyle name="kolona A 3 2" xfId="346"/>
    <cellStyle name="kolona B" xfId="347"/>
    <cellStyle name="kolona B 2" xfId="348"/>
    <cellStyle name="kolona B 2 2" xfId="349"/>
    <cellStyle name="kolona B 3" xfId="350"/>
    <cellStyle name="kolona B 3 2" xfId="351"/>
    <cellStyle name="kolona C" xfId="352"/>
    <cellStyle name="kolona C 2" xfId="353"/>
    <cellStyle name="kolona C 2 2" xfId="354"/>
    <cellStyle name="kolona C 3" xfId="355"/>
    <cellStyle name="kolona C 3 2" xfId="356"/>
    <cellStyle name="kolona D" xfId="357"/>
    <cellStyle name="kolona D 2" xfId="358"/>
    <cellStyle name="kolona D 2 2" xfId="359"/>
    <cellStyle name="kolona D 3" xfId="360"/>
    <cellStyle name="kolona D 3 2" xfId="361"/>
    <cellStyle name="kolona E" xfId="362"/>
    <cellStyle name="kolona E 2" xfId="363"/>
    <cellStyle name="kolona E 2 2" xfId="364"/>
    <cellStyle name="kolona E 3" xfId="365"/>
    <cellStyle name="kolona E 3 2" xfId="366"/>
    <cellStyle name="kolona F" xfId="367"/>
    <cellStyle name="kolona F 2" xfId="368"/>
    <cellStyle name="kolona F 2 2" xfId="369"/>
    <cellStyle name="kolona F 3" xfId="370"/>
    <cellStyle name="kolona F 3 2" xfId="371"/>
    <cellStyle name="kolona G" xfId="372"/>
    <cellStyle name="kolona G 2" xfId="373"/>
    <cellStyle name="kolona G 2 2" xfId="374"/>
    <cellStyle name="kolona G 3" xfId="375"/>
    <cellStyle name="kolona G 3 2" xfId="376"/>
    <cellStyle name="kolona H" xfId="377"/>
    <cellStyle name="komadi" xfId="378"/>
    <cellStyle name="Linked Cell 2" xfId="379"/>
    <cellStyle name="Linked Cell 2 2" xfId="380"/>
    <cellStyle name="Linked Cell 3" xfId="381"/>
    <cellStyle name="Loše" xfId="382"/>
    <cellStyle name="nabrajanje" xfId="383"/>
    <cellStyle name="Naslov" xfId="384"/>
    <cellStyle name="Naslov 1" xfId="385"/>
    <cellStyle name="Naslov 1 1" xfId="386"/>
    <cellStyle name="Naslov 1_2009_06_03_tender_politin_PARCELACIJA - S formom" xfId="387"/>
    <cellStyle name="Naslov 2" xfId="388"/>
    <cellStyle name="Naslov 3" xfId="389"/>
    <cellStyle name="Naslov 4" xfId="390"/>
    <cellStyle name="Neutral 2" xfId="391"/>
    <cellStyle name="Neutral 2 2" xfId="392"/>
    <cellStyle name="Neutral 3" xfId="393"/>
    <cellStyle name="Neutralno" xfId="394"/>
    <cellStyle name="Normal" xfId="0" builtinId="0"/>
    <cellStyle name="Normal 10" xfId="395"/>
    <cellStyle name="Normal 10 10" xfId="665"/>
    <cellStyle name="Normal 10 19" xfId="675"/>
    <cellStyle name="Normal 10 2" xfId="396"/>
    <cellStyle name="Normal 10 2 2 3 2" xfId="697"/>
    <cellStyle name="Normal 10_Jezevac_pecenjara_concept_tender_v_2011060_1" xfId="676"/>
    <cellStyle name="Normal 11" xfId="397"/>
    <cellStyle name="Normal 11 2" xfId="398"/>
    <cellStyle name="Normal 11 3" xfId="399"/>
    <cellStyle name="Normal 11 4" xfId="400"/>
    <cellStyle name="Normal 11 5" xfId="401"/>
    <cellStyle name="Normal 12" xfId="402"/>
    <cellStyle name="Normal 12 2" xfId="403"/>
    <cellStyle name="Normal 12 2 2" xfId="404"/>
    <cellStyle name="Normal 123" xfId="677"/>
    <cellStyle name="Normal 13" xfId="405"/>
    <cellStyle name="Normal 13 2" xfId="8"/>
    <cellStyle name="Normal 14" xfId="406"/>
    <cellStyle name="Normal 14 2" xfId="407"/>
    <cellStyle name="Normal 14 3" xfId="408"/>
    <cellStyle name="Normal 14 4" xfId="409"/>
    <cellStyle name="Normal 14 5" xfId="410"/>
    <cellStyle name="Normal 14 6" xfId="411"/>
    <cellStyle name="Normal 15" xfId="412"/>
    <cellStyle name="Normal 15 2" xfId="413"/>
    <cellStyle name="Normal 16" xfId="414"/>
    <cellStyle name="Normal 16 2" xfId="415"/>
    <cellStyle name="Normal 16 3" xfId="678"/>
    <cellStyle name="Normal 17" xfId="416"/>
    <cellStyle name="Normal 17 2" xfId="417"/>
    <cellStyle name="Normal 18" xfId="418"/>
    <cellStyle name="Normal 18 2" xfId="419"/>
    <cellStyle name="Normal 18 3" xfId="679"/>
    <cellStyle name="Normal 19" xfId="420"/>
    <cellStyle name="Normal 19 2 4" xfId="664"/>
    <cellStyle name="Normal 2" xfId="7"/>
    <cellStyle name="Normal 2 10" xfId="421"/>
    <cellStyle name="Normal 2 11" xfId="422"/>
    <cellStyle name="Normal 2 11 3" xfId="663"/>
    <cellStyle name="Normal 2 12" xfId="423"/>
    <cellStyle name="Normal 2 13" xfId="424"/>
    <cellStyle name="Normal 2 14" xfId="425"/>
    <cellStyle name="Normal 2 15" xfId="426"/>
    <cellStyle name="Normal 2 16" xfId="427"/>
    <cellStyle name="Normal 2 17" xfId="428"/>
    <cellStyle name="Normal 2 18" xfId="429"/>
    <cellStyle name="Normal 2 19" xfId="430"/>
    <cellStyle name="Normal 2 2" xfId="431"/>
    <cellStyle name="Normal 2 2 2" xfId="432"/>
    <cellStyle name="Normal 2 2 2 2" xfId="433"/>
    <cellStyle name="Normal 2 2 2_Kalkulacija - 3 vrste trave Polytan" xfId="434"/>
    <cellStyle name="Normal 2 2 3" xfId="435"/>
    <cellStyle name="Normal 2 2 4" xfId="436"/>
    <cellStyle name="Normal 2 2 5" xfId="6"/>
    <cellStyle name="Normal 2 2 6" xfId="681"/>
    <cellStyle name="Normal 2 2 7" xfId="696"/>
    <cellStyle name="Normal 2 2_Kalkulacije MonoTurf 12-6-novo" xfId="437"/>
    <cellStyle name="Normal 2 20" xfId="438"/>
    <cellStyle name="Normal 2 21" xfId="439"/>
    <cellStyle name="Normal 2 22" xfId="440"/>
    <cellStyle name="Normal 2 23" xfId="441"/>
    <cellStyle name="Normal 2 24" xfId="442"/>
    <cellStyle name="Normal 2 25" xfId="443"/>
    <cellStyle name="Normal 2 26" xfId="444"/>
    <cellStyle name="Normal 2 27" xfId="445"/>
    <cellStyle name="Normal 2 28" xfId="446"/>
    <cellStyle name="Normal 2 29" xfId="447"/>
    <cellStyle name="Normal 2 3" xfId="448"/>
    <cellStyle name="Normal 2 3 2" xfId="449"/>
    <cellStyle name="Normal 2 3 3" xfId="450"/>
    <cellStyle name="Normal 2 3 4" xfId="682"/>
    <cellStyle name="Normal 2 3_Kalkulacija - 3 vrste trave Polytan" xfId="451"/>
    <cellStyle name="Normal 2 30" xfId="452"/>
    <cellStyle name="Normal 2 31" xfId="453"/>
    <cellStyle name="Normal 2 32" xfId="454"/>
    <cellStyle name="Normal 2 33" xfId="455"/>
    <cellStyle name="Normal 2 34" xfId="456"/>
    <cellStyle name="Normal 2 35" xfId="457"/>
    <cellStyle name="Normal 2 36" xfId="458"/>
    <cellStyle name="Normal 2 37" xfId="459"/>
    <cellStyle name="Normal 2 38" xfId="460"/>
    <cellStyle name="Normal 2 39" xfId="461"/>
    <cellStyle name="Normal 2 4" xfId="462"/>
    <cellStyle name="Normal 2 4 2" xfId="463"/>
    <cellStyle name="Normal 2 4_Kalkulacija - 3 vrste trave Polytan" xfId="464"/>
    <cellStyle name="Normal 2 40" xfId="465"/>
    <cellStyle name="Normal 2 41" xfId="466"/>
    <cellStyle name="Normal 2 42" xfId="467"/>
    <cellStyle name="Normal 2 43" xfId="468"/>
    <cellStyle name="Normal 2 44" xfId="469"/>
    <cellStyle name="Normal 2 45" xfId="470"/>
    <cellStyle name="Normal 2 46" xfId="471"/>
    <cellStyle name="Normal 2 47" xfId="472"/>
    <cellStyle name="Normal 2 48" xfId="473"/>
    <cellStyle name="Normal 2 49" xfId="474"/>
    <cellStyle name="Normal 2 5" xfId="475"/>
    <cellStyle name="Normal 2 50" xfId="476"/>
    <cellStyle name="Normal 2 51" xfId="477"/>
    <cellStyle name="Normal 2 52" xfId="680"/>
    <cellStyle name="Normal 2 54" xfId="4"/>
    <cellStyle name="Normal 2 55" xfId="478"/>
    <cellStyle name="Normal 2 56" xfId="479"/>
    <cellStyle name="Normal 2 57" xfId="480"/>
    <cellStyle name="Normal 2 6" xfId="481"/>
    <cellStyle name="Normal 2 7" xfId="482"/>
    <cellStyle name="Normal 2 7 2" xfId="483"/>
    <cellStyle name="Normal 2 8" xfId="484"/>
    <cellStyle name="Normal 2 9" xfId="485"/>
    <cellStyle name="Normal 2_2009_06_03_tender_politin_PARCELACIJA - S formom" xfId="486"/>
    <cellStyle name="Normal 20" xfId="487"/>
    <cellStyle name="Normal 20 2" xfId="488"/>
    <cellStyle name="Normal 21" xfId="658"/>
    <cellStyle name="Normal 21 2" xfId="489"/>
    <cellStyle name="Normal 21 3" xfId="490"/>
    <cellStyle name="Normal 21 4" xfId="491"/>
    <cellStyle name="Normal 21 5" xfId="492"/>
    <cellStyle name="Normal 22" xfId="660"/>
    <cellStyle name="Normal 26 20" xfId="683"/>
    <cellStyle name="Normal 27 20" xfId="684"/>
    <cellStyle name="Normal 3" xfId="493"/>
    <cellStyle name="Normal 3 2" xfId="494"/>
    <cellStyle name="Normal 3 2 2" xfId="495"/>
    <cellStyle name="Normal 3 2 2 2" xfId="496"/>
    <cellStyle name="Normal 3 2 3" xfId="1"/>
    <cellStyle name="Normal 3 2 3 2" xfId="685"/>
    <cellStyle name="Normal 3 3" xfId="497"/>
    <cellStyle name="Normal 3 3 2" xfId="498"/>
    <cellStyle name="Normal 3 4" xfId="499"/>
    <cellStyle name="Normal 3 4 2" xfId="500"/>
    <cellStyle name="Normal 3 5" xfId="501"/>
    <cellStyle name="Normal 3_Kalkulacija - 3 vrste trave Polytan" xfId="502"/>
    <cellStyle name="Normal 31" xfId="503"/>
    <cellStyle name="Normal 32" xfId="504"/>
    <cellStyle name="Normal 33" xfId="505"/>
    <cellStyle name="Normal 34" xfId="506"/>
    <cellStyle name="Normal 35" xfId="507"/>
    <cellStyle name="Normal 35 2" xfId="508"/>
    <cellStyle name="Normal 35 3" xfId="509"/>
    <cellStyle name="Normal 35 4" xfId="510"/>
    <cellStyle name="Normal 35 5" xfId="511"/>
    <cellStyle name="Normal 36" xfId="512"/>
    <cellStyle name="Normal 37" xfId="513"/>
    <cellStyle name="Normal 37 2" xfId="514"/>
    <cellStyle name="Normal 37 3" xfId="515"/>
    <cellStyle name="Normal 37 4" xfId="516"/>
    <cellStyle name="Normal 37 5" xfId="517"/>
    <cellStyle name="Normal 38" xfId="518"/>
    <cellStyle name="Normal 39" xfId="519"/>
    <cellStyle name="Normal 4" xfId="520"/>
    <cellStyle name="Normal 4 2" xfId="521"/>
    <cellStyle name="Normal 4 2 2" xfId="522"/>
    <cellStyle name="Normal 4 3" xfId="523"/>
    <cellStyle name="Normal 4 4" xfId="524"/>
    <cellStyle name="Normal 4 4 2" xfId="525"/>
    <cellStyle name="Normal 4 4 2 2" xfId="526"/>
    <cellStyle name="Normal 4 4 2 3" xfId="5"/>
    <cellStyle name="Normal 4 5" xfId="527"/>
    <cellStyle name="Normal 4_Kalkulacija - 3 vrste trave Polytan" xfId="528"/>
    <cellStyle name="Normal 40" xfId="529"/>
    <cellStyle name="Normal 41" xfId="530"/>
    <cellStyle name="Normal 42" xfId="531"/>
    <cellStyle name="Normal 43" xfId="532"/>
    <cellStyle name="Normal 44" xfId="533"/>
    <cellStyle name="Normal 45" xfId="534"/>
    <cellStyle name="Normal 46" xfId="535"/>
    <cellStyle name="Normal 47" xfId="536"/>
    <cellStyle name="Normal 48" xfId="537"/>
    <cellStyle name="Normal 49" xfId="538"/>
    <cellStyle name="Normal 5" xfId="539"/>
    <cellStyle name="Normal 5 2" xfId="540"/>
    <cellStyle name="Normal 5 3" xfId="541"/>
    <cellStyle name="Normal 5_Kalkulacija - 3 vrste trave Polytan" xfId="542"/>
    <cellStyle name="Normal 50" xfId="543"/>
    <cellStyle name="Normal 51" xfId="544"/>
    <cellStyle name="Normal 52" xfId="545"/>
    <cellStyle name="Normal 53" xfId="546"/>
    <cellStyle name="Normal 54" xfId="547"/>
    <cellStyle name="Normal 55" xfId="548"/>
    <cellStyle name="Normal 56" xfId="549"/>
    <cellStyle name="Normal 6" xfId="550"/>
    <cellStyle name="Normal 6 2" xfId="551"/>
    <cellStyle name="Normal 6 3" xfId="552"/>
    <cellStyle name="Normal 6 3 2" xfId="553"/>
    <cellStyle name="Normal 61" xfId="667"/>
    <cellStyle name="Normal 7" xfId="554"/>
    <cellStyle name="Normal 7 10" xfId="555"/>
    <cellStyle name="Normal 7 11" xfId="556"/>
    <cellStyle name="Normal 7 12" xfId="557"/>
    <cellStyle name="Normal 7 13" xfId="558"/>
    <cellStyle name="Normal 7 14" xfId="559"/>
    <cellStyle name="Normal 7 15" xfId="560"/>
    <cellStyle name="Normal 7 16" xfId="561"/>
    <cellStyle name="Normal 7 17" xfId="686"/>
    <cellStyle name="Normal 7 2" xfId="562"/>
    <cellStyle name="Normal 7 3" xfId="563"/>
    <cellStyle name="Normal 7 4" xfId="564"/>
    <cellStyle name="Normal 7 5" xfId="565"/>
    <cellStyle name="Normal 7 6" xfId="566"/>
    <cellStyle name="Normal 7 7" xfId="567"/>
    <cellStyle name="Normal 7 8" xfId="568"/>
    <cellStyle name="Normal 7 9" xfId="569"/>
    <cellStyle name="Normal 7_2009_06_03_tender_politin_PARCELACIJA - S formom" xfId="570"/>
    <cellStyle name="Normal 77 2 2" xfId="666"/>
    <cellStyle name="Normal 8" xfId="571"/>
    <cellStyle name="Normal 8 2" xfId="572"/>
    <cellStyle name="Normal 8 2 2" xfId="573"/>
    <cellStyle name="Normal 9" xfId="574"/>
    <cellStyle name="Normal 9 2" xfId="575"/>
    <cellStyle name="Normal 92" xfId="576"/>
    <cellStyle name="Normal 93" xfId="577"/>
    <cellStyle name="Normal 94" xfId="578"/>
    <cellStyle name="Normal 94 2" xfId="698"/>
    <cellStyle name="Normal 95" xfId="579"/>
    <cellStyle name="Normal_2001" xfId="657"/>
    <cellStyle name="Normal1" xfId="580"/>
    <cellStyle name="Normal3" xfId="581"/>
    <cellStyle name="Normale_Foglio1" xfId="582"/>
    <cellStyle name="Normalno 12" xfId="687"/>
    <cellStyle name="Normalno 13" xfId="688"/>
    <cellStyle name="Normalno 2" xfId="583"/>
    <cellStyle name="Normalno 2 2" xfId="584"/>
    <cellStyle name="Normalno 2 2 2" xfId="689"/>
    <cellStyle name="Normalno 2 3" xfId="585"/>
    <cellStyle name="Normalno 3" xfId="586"/>
    <cellStyle name="Normalno 4 2" xfId="587"/>
    <cellStyle name="Normalno 7" xfId="588"/>
    <cellStyle name="Normalno 8" xfId="699"/>
    <cellStyle name="Note 2" xfId="589"/>
    <cellStyle name="Note 2 2" xfId="590"/>
    <cellStyle name="Note 3" xfId="591"/>
    <cellStyle name="Obično 2" xfId="592"/>
    <cellStyle name="Obično 2 2" xfId="593"/>
    <cellStyle name="Obično 2 8 2 2 2 3 2 7 4" xfId="594"/>
    <cellStyle name="Obično 3" xfId="595"/>
    <cellStyle name="Obično 3 2" xfId="596"/>
    <cellStyle name="Obično_Sheet1" xfId="634"/>
    <cellStyle name="Output 2" xfId="597"/>
    <cellStyle name="Output 2 2" xfId="598"/>
    <cellStyle name="Output 3" xfId="599"/>
    <cellStyle name="Percent 2" xfId="600"/>
    <cellStyle name="Povezana ćelija" xfId="601"/>
    <cellStyle name="Provjera ćelije" xfId="602"/>
    <cellStyle name="redni brojevi" xfId="603"/>
    <cellStyle name="Result" xfId="604"/>
    <cellStyle name="Result 1" xfId="605"/>
    <cellStyle name="Result2" xfId="606"/>
    <cellStyle name="Result2 1" xfId="607"/>
    <cellStyle name="Stil 1" xfId="608"/>
    <cellStyle name="Stil 1 2" xfId="609"/>
    <cellStyle name="Stil 1 2 2" xfId="691"/>
    <cellStyle name="Stil 1 3" xfId="610"/>
    <cellStyle name="Stil 1 3 2" xfId="692"/>
    <cellStyle name="Stil 1 4" xfId="690"/>
    <cellStyle name="Stil 1_Mapa1-GO radovi" xfId="611"/>
    <cellStyle name="Style 1" xfId="2"/>
    <cellStyle name="Style 1 2" xfId="612"/>
    <cellStyle name="Style 1 2 2" xfId="694"/>
    <cellStyle name="Style 1 3" xfId="693"/>
    <cellStyle name="Style 1 5" xfId="695"/>
    <cellStyle name="Tekst objašnjenja" xfId="613"/>
    <cellStyle name="Tekst upozorenja" xfId="614"/>
    <cellStyle name="Title 2" xfId="615"/>
    <cellStyle name="Title 2 2" xfId="616"/>
    <cellStyle name="Title 3" xfId="617"/>
    <cellStyle name="Total 2" xfId="618"/>
    <cellStyle name="Total 2 2" xfId="619"/>
    <cellStyle name="Total 3" xfId="620"/>
    <cellStyle name="Ukupni zbroj" xfId="621"/>
    <cellStyle name="Unos" xfId="622"/>
    <cellStyle name="Valuta 2" xfId="623"/>
    <cellStyle name="Valuta 2 2" xfId="624"/>
    <cellStyle name="Valuta 2 2 2" xfId="652"/>
    <cellStyle name="Valuta 2 3" xfId="651"/>
    <cellStyle name="Valuta 2 4" xfId="661"/>
    <cellStyle name="Warning Text 2" xfId="625"/>
    <cellStyle name="Warning Text 2 2" xfId="626"/>
    <cellStyle name="Warning Text 3" xfId="627"/>
    <cellStyle name="zadnja" xfId="628"/>
    <cellStyle name="Zarez 2" xfId="629"/>
    <cellStyle name="Zarez 2 2" xfId="630"/>
    <cellStyle name="Zarez 2 2 2" xfId="653"/>
    <cellStyle name="Zarez 2 3" xfId="662"/>
    <cellStyle name="Zarez 3" xfId="631"/>
    <cellStyle name="Zarez 3 2" xfId="632"/>
    <cellStyle name="Zarez 3 2 2" xfId="655"/>
    <cellStyle name="Zarez 3 3" xfId="654"/>
    <cellStyle name="Zarez 4" xfId="633"/>
    <cellStyle name="Zarez 4 2" xfId="656"/>
  </cellStyles>
  <dxfs count="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FFCC"/>
      <color rgb="FFFF99FF"/>
      <color rgb="FF33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7"/>
  <sheetViews>
    <sheetView showZeros="0" view="pageBreakPreview" zoomScale="120" zoomScaleNormal="100" zoomScaleSheetLayoutView="120" workbookViewId="0">
      <selection activeCell="H25" sqref="H25"/>
    </sheetView>
  </sheetViews>
  <sheetFormatPr defaultRowHeight="15"/>
  <cols>
    <col min="1" max="1" width="5.140625" customWidth="1"/>
    <col min="2" max="2" width="45.140625" customWidth="1"/>
    <col min="3" max="3" width="10.7109375" customWidth="1"/>
  </cols>
  <sheetData>
    <row r="1" spans="1:3" ht="12" customHeight="1">
      <c r="A1" s="78"/>
      <c r="B1" s="79"/>
      <c r="C1" s="80"/>
    </row>
    <row r="2" spans="1:3">
      <c r="A2" s="81"/>
      <c r="B2" s="183" t="s">
        <v>50</v>
      </c>
      <c r="C2" s="82"/>
    </row>
    <row r="3" spans="1:3" ht="12" customHeight="1">
      <c r="A3" s="81"/>
      <c r="B3" s="82"/>
      <c r="C3" s="82"/>
    </row>
    <row r="4" spans="1:3" ht="12" customHeight="1">
      <c r="A4" s="81"/>
      <c r="B4" s="82"/>
      <c r="C4" s="82"/>
    </row>
    <row r="5" spans="1:3">
      <c r="A5" s="192"/>
      <c r="B5" s="195" t="s">
        <v>218</v>
      </c>
      <c r="C5" s="196"/>
    </row>
    <row r="6" spans="1:3" ht="12" customHeight="1">
      <c r="A6" s="193" t="s">
        <v>174</v>
      </c>
      <c r="B6" s="194" t="str">
        <f>'Nove MH'!D232</f>
        <v>GRAĐEVINSKI RADOVI</v>
      </c>
      <c r="C6" s="187">
        <f>'Nove MH'!H232</f>
        <v>0</v>
      </c>
    </row>
    <row r="7" spans="1:3" ht="12" customHeight="1">
      <c r="A7" s="198" t="s">
        <v>175</v>
      </c>
      <c r="B7" s="199" t="str">
        <f>'Nove MH'!D239</f>
        <v>ELEKTROINSTALACIJE</v>
      </c>
      <c r="C7" s="98">
        <f>'Nove MH'!H239</f>
        <v>0</v>
      </c>
    </row>
    <row r="8" spans="1:3" s="101" customFormat="1" ht="12" customHeight="1">
      <c r="A8" s="200"/>
      <c r="B8" s="201" t="s">
        <v>220</v>
      </c>
      <c r="C8" s="202">
        <f t="shared" ref="C8" si="0">SUM(C6:C7)</f>
        <v>0</v>
      </c>
    </row>
    <row r="9" spans="1:3" s="185" customFormat="1" ht="12" customHeight="1">
      <c r="A9" s="186"/>
      <c r="B9" s="204"/>
      <c r="C9" s="205"/>
    </row>
    <row r="10" spans="1:3" s="185" customFormat="1" ht="12" customHeight="1">
      <c r="A10" s="189"/>
      <c r="B10" s="203" t="s">
        <v>205</v>
      </c>
      <c r="C10" s="184"/>
    </row>
    <row r="11" spans="1:3" s="185" customFormat="1" ht="12" customHeight="1">
      <c r="A11" s="190" t="s">
        <v>174</v>
      </c>
      <c r="B11" s="191" t="str">
        <f>'Postojeće MH'!D7</f>
        <v>IZRADA TERASA UZ POSTOJEĆE MH</v>
      </c>
      <c r="C11" s="85">
        <f>'Postojeće MH'!H37</f>
        <v>0</v>
      </c>
    </row>
    <row r="12" spans="1:3" s="185" customFormat="1" ht="12" customHeight="1">
      <c r="A12" s="189" t="s">
        <v>175</v>
      </c>
      <c r="B12" s="184" t="str">
        <f>'Postojeće MH'!D23</f>
        <v>SANACIJA TOPLOG PODA U POSTOJEĆIM MH</v>
      </c>
      <c r="C12" s="184">
        <f>'Postojeće MH'!H39</f>
        <v>0</v>
      </c>
    </row>
    <row r="13" spans="1:3" s="101" customFormat="1" ht="12" customHeight="1">
      <c r="A13" s="200"/>
      <c r="B13" s="201" t="s">
        <v>220</v>
      </c>
      <c r="C13" s="202">
        <f t="shared" ref="C13" si="1">SUM(C11:C12)</f>
        <v>0</v>
      </c>
    </row>
    <row r="14" spans="1:3" s="185" customFormat="1" ht="12" customHeight="1">
      <c r="A14" s="206"/>
      <c r="B14" s="207"/>
      <c r="C14" s="205"/>
    </row>
    <row r="15" spans="1:3" s="185" customFormat="1" ht="12" customHeight="1">
      <c r="A15" s="186"/>
      <c r="B15" s="197" t="s">
        <v>219</v>
      </c>
      <c r="C15" s="205">
        <f>C8+C13</f>
        <v>0</v>
      </c>
    </row>
    <row r="16" spans="1:3" ht="12" customHeight="1">
      <c r="A16" s="81"/>
      <c r="B16" s="82"/>
      <c r="C16" s="82"/>
    </row>
    <row r="17" spans="1:6" ht="12" customHeight="1">
      <c r="A17" s="81"/>
      <c r="B17" s="82"/>
      <c r="C17" s="82"/>
    </row>
    <row r="18" spans="1:6" s="119" customFormat="1" ht="11.25">
      <c r="A18" s="139"/>
      <c r="B18" s="74" t="s">
        <v>69</v>
      </c>
      <c r="C18" s="36"/>
      <c r="D18" s="97"/>
      <c r="E18" s="74"/>
      <c r="F18" s="120"/>
    </row>
    <row r="19" spans="1:6" s="119" customFormat="1" ht="11.25">
      <c r="A19" s="140"/>
      <c r="B19" s="74"/>
      <c r="C19" s="24"/>
      <c r="D19" s="113"/>
      <c r="E19" s="74"/>
      <c r="F19" s="121"/>
    </row>
    <row r="20" spans="1:6" s="119" customFormat="1" ht="11.25">
      <c r="A20" s="140"/>
      <c r="B20" s="74" t="s">
        <v>72</v>
      </c>
      <c r="C20" s="24"/>
      <c r="D20" s="113"/>
      <c r="E20" s="74"/>
      <c r="F20" s="121"/>
    </row>
    <row r="21" spans="1:6" s="119" customFormat="1" ht="11.25">
      <c r="A21" s="140"/>
      <c r="B21" s="74"/>
      <c r="C21" s="24"/>
      <c r="D21" s="113"/>
      <c r="E21" s="74"/>
      <c r="F21" s="121"/>
    </row>
    <row r="22" spans="1:6" s="119" customFormat="1" ht="11.25">
      <c r="A22" s="140"/>
      <c r="B22" s="74" t="s">
        <v>70</v>
      </c>
      <c r="C22" s="24"/>
      <c r="D22" s="113"/>
      <c r="E22" s="74"/>
      <c r="F22" s="121"/>
    </row>
    <row r="23" spans="1:6" s="119" customFormat="1" ht="11.25">
      <c r="A23" s="140"/>
      <c r="B23" s="74"/>
      <c r="C23" s="24"/>
      <c r="D23" s="113"/>
      <c r="E23" s="74"/>
      <c r="F23" s="121"/>
    </row>
    <row r="24" spans="1:6" s="119" customFormat="1" ht="11.25">
      <c r="A24" s="140"/>
      <c r="B24" s="74" t="s">
        <v>71</v>
      </c>
      <c r="C24" s="24"/>
      <c r="D24" s="113"/>
      <c r="E24" s="74"/>
      <c r="F24" s="121"/>
    </row>
    <row r="25" spans="1:6" s="119" customFormat="1" ht="11.25">
      <c r="A25" s="140"/>
      <c r="B25" s="74"/>
      <c r="C25" s="24"/>
      <c r="D25" s="113"/>
      <c r="E25" s="74"/>
      <c r="F25" s="121"/>
    </row>
    <row r="26" spans="1:6" s="119" customFormat="1" ht="11.25">
      <c r="A26" s="140"/>
      <c r="B26" s="74" t="s">
        <v>76</v>
      </c>
      <c r="C26" s="24"/>
      <c r="D26" s="113"/>
      <c r="E26" s="74"/>
      <c r="F26" s="121"/>
    </row>
    <row r="27" spans="1:6" s="26" customFormat="1" ht="11.25">
      <c r="A27" s="123"/>
      <c r="B27" s="74"/>
      <c r="C27" s="62"/>
      <c r="D27" s="91"/>
      <c r="E27" s="76"/>
      <c r="F27" s="63"/>
    </row>
  </sheetData>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9"/>
  <sheetViews>
    <sheetView showZeros="0" tabSelected="1" view="pageBreakPreview" zoomScaleNormal="100" zoomScaleSheetLayoutView="100" workbookViewId="0">
      <pane ySplit="5" topLeftCell="A128" activePane="bottomLeft" state="frozen"/>
      <selection pane="bottomLeft" activeCell="D130" sqref="D130"/>
    </sheetView>
  </sheetViews>
  <sheetFormatPr defaultColWidth="9.140625" defaultRowHeight="11.25"/>
  <cols>
    <col min="1" max="1" width="9.140625" style="118"/>
    <col min="2" max="2" width="10.28515625" style="26" bestFit="1" customWidth="1"/>
    <col min="3" max="3" width="4" style="123" customWidth="1"/>
    <col min="4" max="4" width="47.42578125" style="74" customWidth="1"/>
    <col min="5" max="5" width="6.28515625" style="62" bestFit="1" customWidth="1"/>
    <col min="6" max="6" width="10.140625" style="208" customWidth="1"/>
    <col min="7" max="7" width="12.7109375" style="63" customWidth="1"/>
    <col min="8" max="8" width="12.85546875" style="63" customWidth="1"/>
    <col min="9" max="9" width="10.140625" style="26" customWidth="1"/>
    <col min="10" max="16384" width="9.140625" style="26"/>
  </cols>
  <sheetData>
    <row r="1" spans="1:9">
      <c r="A1" s="118" t="s">
        <v>176</v>
      </c>
    </row>
    <row r="2" spans="1:9">
      <c r="A2" s="118" t="s">
        <v>176</v>
      </c>
      <c r="C2" s="124"/>
      <c r="D2" s="10" t="s">
        <v>55</v>
      </c>
      <c r="E2" s="38"/>
      <c r="F2" s="209"/>
      <c r="G2" s="15"/>
      <c r="H2" s="15"/>
      <c r="I2" s="4"/>
    </row>
    <row r="3" spans="1:9">
      <c r="A3" s="118" t="s">
        <v>176</v>
      </c>
      <c r="C3" s="124"/>
      <c r="D3" s="10" t="s">
        <v>181</v>
      </c>
      <c r="E3" s="38"/>
      <c r="F3" s="209"/>
      <c r="G3" s="84"/>
      <c r="H3" s="84"/>
      <c r="I3" s="84"/>
    </row>
    <row r="4" spans="1:9" ht="12" thickBot="1">
      <c r="A4" s="118" t="s">
        <v>176</v>
      </c>
      <c r="C4" s="124"/>
      <c r="D4" s="10"/>
      <c r="E4" s="38"/>
      <c r="F4" s="209"/>
      <c r="H4" s="16"/>
      <c r="I4" s="11"/>
    </row>
    <row r="5" spans="1:9" s="62" customFormat="1" ht="15.75" thickBot="1">
      <c r="A5" s="118" t="s">
        <v>176</v>
      </c>
      <c r="C5" s="145" t="s">
        <v>164</v>
      </c>
      <c r="D5" s="146" t="s">
        <v>73</v>
      </c>
      <c r="E5" s="146" t="s">
        <v>46</v>
      </c>
      <c r="F5" s="210" t="s">
        <v>47</v>
      </c>
      <c r="G5" s="148" t="s">
        <v>183</v>
      </c>
      <c r="H5" s="149"/>
      <c r="I5" s="150" t="s">
        <v>57</v>
      </c>
    </row>
    <row r="6" spans="1:9">
      <c r="A6" s="118" t="s">
        <v>176</v>
      </c>
      <c r="C6" s="125"/>
      <c r="D6" s="10"/>
      <c r="E6" s="33"/>
      <c r="F6" s="211"/>
      <c r="G6" s="27"/>
      <c r="H6" s="27"/>
      <c r="I6" s="43"/>
    </row>
    <row r="7" spans="1:9">
      <c r="A7" s="118" t="s">
        <v>176</v>
      </c>
      <c r="C7" s="125" t="s">
        <v>80</v>
      </c>
      <c r="D7" s="5" t="s">
        <v>83</v>
      </c>
      <c r="E7" s="17"/>
      <c r="F7" s="212"/>
      <c r="G7" s="16"/>
      <c r="H7" s="16"/>
      <c r="I7" s="27"/>
    </row>
    <row r="8" spans="1:9">
      <c r="A8" s="118" t="s">
        <v>176</v>
      </c>
      <c r="C8" s="125"/>
      <c r="D8" s="5"/>
      <c r="E8" s="17"/>
      <c r="F8" s="212"/>
      <c r="G8" s="16"/>
      <c r="H8" s="16"/>
      <c r="I8" s="27"/>
    </row>
    <row r="9" spans="1:9">
      <c r="A9" s="118" t="s">
        <v>176</v>
      </c>
      <c r="C9" s="126" t="s">
        <v>167</v>
      </c>
      <c r="D9" s="5" t="s">
        <v>28</v>
      </c>
      <c r="E9" s="38"/>
      <c r="F9" s="209"/>
      <c r="G9" s="86"/>
      <c r="H9" s="16"/>
      <c r="I9" s="4"/>
    </row>
    <row r="10" spans="1:9">
      <c r="A10" s="118" t="s">
        <v>176</v>
      </c>
      <c r="C10" s="126"/>
      <c r="D10" s="5"/>
      <c r="E10" s="38"/>
      <c r="F10" s="209"/>
      <c r="G10" s="86"/>
      <c r="H10" s="16"/>
      <c r="I10" s="4"/>
    </row>
    <row r="11" spans="1:9" ht="45">
      <c r="A11" s="118" t="s">
        <v>176</v>
      </c>
      <c r="C11" s="127" t="s">
        <v>97</v>
      </c>
      <c r="D11" s="18" t="s">
        <v>178</v>
      </c>
      <c r="E11" s="19" t="s">
        <v>75</v>
      </c>
      <c r="F11" s="213">
        <v>3200</v>
      </c>
      <c r="G11" s="12"/>
      <c r="H11" s="12">
        <f t="shared" ref="H11:H26" si="0">$F11*G11</f>
        <v>0</v>
      </c>
      <c r="I11" s="20"/>
    </row>
    <row r="12" spans="1:9">
      <c r="A12" s="118" t="s">
        <v>176</v>
      </c>
      <c r="C12" s="124"/>
      <c r="D12" s="18"/>
      <c r="E12" s="19"/>
      <c r="F12" s="213"/>
      <c r="G12" s="12"/>
      <c r="H12" s="12"/>
      <c r="I12" s="20"/>
    </row>
    <row r="13" spans="1:9" ht="78.75">
      <c r="A13" s="118" t="s">
        <v>176</v>
      </c>
      <c r="C13" s="128" t="s">
        <v>96</v>
      </c>
      <c r="D13" s="21" t="s">
        <v>179</v>
      </c>
      <c r="E13" s="19"/>
      <c r="F13" s="213"/>
      <c r="G13" s="12"/>
      <c r="H13" s="12"/>
      <c r="I13" s="20"/>
    </row>
    <row r="14" spans="1:9">
      <c r="A14" s="118" t="s">
        <v>176</v>
      </c>
      <c r="C14" s="129" t="s">
        <v>0</v>
      </c>
      <c r="D14" s="21" t="s">
        <v>20</v>
      </c>
      <c r="E14" s="19" t="s">
        <v>1</v>
      </c>
      <c r="F14" s="213">
        <v>15</v>
      </c>
      <c r="G14" s="12"/>
      <c r="H14" s="12">
        <f t="shared" si="0"/>
        <v>0</v>
      </c>
      <c r="I14" s="20"/>
    </row>
    <row r="15" spans="1:9">
      <c r="A15" s="118" t="s">
        <v>176</v>
      </c>
      <c r="C15" s="129" t="s">
        <v>0</v>
      </c>
      <c r="D15" s="21" t="s">
        <v>21</v>
      </c>
      <c r="E15" s="19" t="s">
        <v>1</v>
      </c>
      <c r="F15" s="213">
        <v>15</v>
      </c>
      <c r="G15" s="12"/>
      <c r="H15" s="12">
        <f t="shared" si="0"/>
        <v>0</v>
      </c>
      <c r="I15" s="20"/>
    </row>
    <row r="16" spans="1:9">
      <c r="A16" s="118" t="s">
        <v>176</v>
      </c>
      <c r="C16" s="129"/>
      <c r="D16" s="21"/>
      <c r="E16" s="19"/>
      <c r="F16" s="213"/>
      <c r="G16" s="12"/>
      <c r="H16" s="12"/>
      <c r="I16" s="20"/>
    </row>
    <row r="17" spans="1:9" ht="45">
      <c r="A17" s="118" t="s">
        <v>176</v>
      </c>
      <c r="C17" s="128" t="s">
        <v>106</v>
      </c>
      <c r="D17" s="21" t="s">
        <v>48</v>
      </c>
      <c r="E17" s="19" t="s">
        <v>1</v>
      </c>
      <c r="F17" s="213">
        <v>15</v>
      </c>
      <c r="G17" s="12"/>
      <c r="H17" s="12">
        <f t="shared" si="0"/>
        <v>0</v>
      </c>
      <c r="I17" s="20"/>
    </row>
    <row r="18" spans="1:9">
      <c r="A18" s="118" t="s">
        <v>176</v>
      </c>
      <c r="C18" s="130"/>
      <c r="D18" s="22"/>
      <c r="E18" s="23"/>
      <c r="F18" s="214"/>
      <c r="G18" s="87"/>
      <c r="H18" s="12"/>
      <c r="I18" s="20"/>
    </row>
    <row r="19" spans="1:9" ht="33.75">
      <c r="A19" s="118" t="s">
        <v>176</v>
      </c>
      <c r="C19" s="128" t="s">
        <v>107</v>
      </c>
      <c r="D19" s="21" t="s">
        <v>2</v>
      </c>
      <c r="E19" s="19" t="s">
        <v>75</v>
      </c>
      <c r="F19" s="213">
        <v>3200</v>
      </c>
      <c r="G19" s="12"/>
      <c r="H19" s="12">
        <f t="shared" si="0"/>
        <v>0</v>
      </c>
      <c r="I19" s="20"/>
    </row>
    <row r="20" spans="1:9">
      <c r="A20" s="118" t="s">
        <v>176</v>
      </c>
      <c r="C20" s="131"/>
      <c r="D20" s="21"/>
      <c r="E20" s="19"/>
      <c r="F20" s="213"/>
      <c r="G20" s="12"/>
      <c r="H20" s="12"/>
      <c r="I20" s="20"/>
    </row>
    <row r="21" spans="1:9" ht="56.25">
      <c r="A21" s="118" t="s">
        <v>176</v>
      </c>
      <c r="C21" s="128" t="s">
        <v>117</v>
      </c>
      <c r="D21" s="1" t="s">
        <v>98</v>
      </c>
      <c r="E21" s="19" t="s">
        <v>29</v>
      </c>
      <c r="F21" s="213">
        <v>500</v>
      </c>
      <c r="G21" s="12"/>
      <c r="H21" s="12">
        <f t="shared" si="0"/>
        <v>0</v>
      </c>
      <c r="I21" s="20"/>
    </row>
    <row r="22" spans="1:9">
      <c r="A22" s="118" t="s">
        <v>176</v>
      </c>
      <c r="C22" s="130"/>
      <c r="D22" s="22"/>
      <c r="E22" s="23"/>
      <c r="F22" s="214"/>
      <c r="G22" s="87"/>
      <c r="H22" s="12"/>
      <c r="I22" s="20"/>
    </row>
    <row r="23" spans="1:9" ht="118.5" customHeight="1">
      <c r="A23" s="118" t="s">
        <v>176</v>
      </c>
      <c r="C23" s="128" t="s">
        <v>119</v>
      </c>
      <c r="D23" s="21" t="s">
        <v>27</v>
      </c>
      <c r="E23" s="19"/>
      <c r="F23" s="213"/>
      <c r="G23" s="12"/>
      <c r="H23" s="12"/>
      <c r="I23" s="20"/>
    </row>
    <row r="24" spans="1:9">
      <c r="A24" s="118" t="s">
        <v>176</v>
      </c>
      <c r="C24" s="129" t="s">
        <v>0</v>
      </c>
      <c r="D24" s="21" t="s">
        <v>22</v>
      </c>
      <c r="E24" s="19" t="s">
        <v>29</v>
      </c>
      <c r="F24" s="213">
        <v>345</v>
      </c>
      <c r="G24" s="12"/>
      <c r="H24" s="12">
        <f t="shared" si="0"/>
        <v>0</v>
      </c>
      <c r="I24" s="20"/>
    </row>
    <row r="25" spans="1:9">
      <c r="A25" s="118" t="s">
        <v>176</v>
      </c>
      <c r="C25" s="129"/>
      <c r="D25" s="21" t="s">
        <v>56</v>
      </c>
      <c r="E25" s="19" t="s">
        <v>29</v>
      </c>
      <c r="F25" s="213">
        <v>195</v>
      </c>
      <c r="G25" s="12"/>
      <c r="H25" s="12">
        <f t="shared" si="0"/>
        <v>0</v>
      </c>
      <c r="I25" s="20"/>
    </row>
    <row r="26" spans="1:9">
      <c r="A26" s="118" t="s">
        <v>176</v>
      </c>
      <c r="C26" s="129" t="s">
        <v>0</v>
      </c>
      <c r="D26" s="21" t="s">
        <v>3</v>
      </c>
      <c r="E26" s="19" t="s">
        <v>1</v>
      </c>
      <c r="F26" s="213">
        <v>30</v>
      </c>
      <c r="G26" s="12"/>
      <c r="H26" s="12">
        <f t="shared" si="0"/>
        <v>0</v>
      </c>
      <c r="I26" s="20"/>
    </row>
    <row r="27" spans="1:9">
      <c r="A27" s="118" t="s">
        <v>176</v>
      </c>
      <c r="C27" s="129" t="s">
        <v>0</v>
      </c>
      <c r="D27" s="21" t="s">
        <v>4</v>
      </c>
      <c r="E27" s="19" t="s">
        <v>29</v>
      </c>
      <c r="F27" s="213">
        <v>900</v>
      </c>
      <c r="G27" s="12"/>
      <c r="H27" s="12">
        <f>$F27*G27</f>
        <v>0</v>
      </c>
      <c r="I27" s="20"/>
    </row>
    <row r="28" spans="1:9">
      <c r="A28" s="118" t="s">
        <v>176</v>
      </c>
      <c r="C28" s="129"/>
      <c r="D28" s="21"/>
      <c r="E28" s="19"/>
      <c r="F28" s="213"/>
      <c r="G28" s="12"/>
      <c r="H28" s="12"/>
      <c r="I28" s="20"/>
    </row>
    <row r="29" spans="1:9">
      <c r="A29" s="118" t="s">
        <v>177</v>
      </c>
      <c r="C29" s="132" t="s">
        <v>167</v>
      </c>
      <c r="D29" s="64" t="s">
        <v>28</v>
      </c>
      <c r="E29" s="65"/>
      <c r="F29" s="215"/>
      <c r="G29" s="109"/>
      <c r="H29" s="69">
        <f>SUM(H11:H28)</f>
        <v>0</v>
      </c>
      <c r="I29" s="20"/>
    </row>
    <row r="30" spans="1:9">
      <c r="A30" s="118" t="s">
        <v>176</v>
      </c>
      <c r="C30" s="129"/>
      <c r="D30" s="21"/>
      <c r="E30" s="19"/>
      <c r="F30" s="213"/>
      <c r="G30" s="12"/>
      <c r="H30" s="12"/>
      <c r="I30" s="20"/>
    </row>
    <row r="31" spans="1:9" s="60" customFormat="1">
      <c r="A31" s="118" t="s">
        <v>176</v>
      </c>
      <c r="C31" s="133" t="s">
        <v>43</v>
      </c>
      <c r="D31" s="39" t="s">
        <v>99</v>
      </c>
      <c r="E31" s="40"/>
      <c r="F31" s="216"/>
      <c r="G31" s="41"/>
      <c r="H31" s="41"/>
      <c r="I31" s="42"/>
    </row>
    <row r="32" spans="1:9" s="60" customFormat="1">
      <c r="A32" s="118" t="s">
        <v>176</v>
      </c>
      <c r="C32" s="133"/>
      <c r="D32" s="39"/>
      <c r="E32" s="40"/>
      <c r="F32" s="216"/>
      <c r="G32" s="41"/>
      <c r="H32" s="41"/>
      <c r="I32" s="42"/>
    </row>
    <row r="33" spans="1:9" ht="81.75" customHeight="1">
      <c r="A33" s="118" t="s">
        <v>176</v>
      </c>
      <c r="C33" s="128" t="s">
        <v>97</v>
      </c>
      <c r="D33" s="21" t="s">
        <v>210</v>
      </c>
      <c r="E33" s="19" t="s">
        <v>75</v>
      </c>
      <c r="F33" s="213">
        <v>3200</v>
      </c>
      <c r="G33" s="12"/>
      <c r="H33" s="12">
        <f>$F33*G33</f>
        <v>0</v>
      </c>
      <c r="I33" s="20"/>
    </row>
    <row r="34" spans="1:9">
      <c r="A34" s="118" t="s">
        <v>176</v>
      </c>
      <c r="C34" s="130"/>
      <c r="D34" s="22"/>
      <c r="E34" s="23"/>
      <c r="F34" s="214"/>
      <c r="G34" s="87"/>
      <c r="H34" s="12"/>
      <c r="I34" s="20"/>
    </row>
    <row r="35" spans="1:9" ht="81" customHeight="1">
      <c r="A35" s="118" t="s">
        <v>176</v>
      </c>
      <c r="C35" s="128" t="s">
        <v>96</v>
      </c>
      <c r="D35" s="21" t="s">
        <v>211</v>
      </c>
      <c r="E35" s="19" t="s">
        <v>75</v>
      </c>
      <c r="F35" s="213">
        <v>3200</v>
      </c>
      <c r="G35" s="12"/>
      <c r="H35" s="12">
        <f t="shared" ref="H35:H66" si="1">$F35*G35</f>
        <v>0</v>
      </c>
      <c r="I35" s="20"/>
    </row>
    <row r="36" spans="1:9">
      <c r="A36" s="118" t="s">
        <v>176</v>
      </c>
      <c r="C36" s="130"/>
      <c r="D36" s="22"/>
      <c r="E36" s="23"/>
      <c r="F36" s="214"/>
      <c r="G36" s="87"/>
      <c r="H36" s="12"/>
      <c r="I36" s="20"/>
    </row>
    <row r="37" spans="1:9" ht="69.75" customHeight="1">
      <c r="A37" s="118" t="s">
        <v>176</v>
      </c>
      <c r="C37" s="128" t="s">
        <v>106</v>
      </c>
      <c r="D37" s="21" t="s">
        <v>23</v>
      </c>
      <c r="E37" s="36" t="s">
        <v>54</v>
      </c>
      <c r="F37" s="213">
        <f>3200*0.1</f>
        <v>320</v>
      </c>
      <c r="G37" s="12"/>
      <c r="H37" s="12">
        <f t="shared" si="1"/>
        <v>0</v>
      </c>
      <c r="I37" s="20"/>
    </row>
    <row r="38" spans="1:9">
      <c r="A38" s="118" t="s">
        <v>176</v>
      </c>
      <c r="C38" s="130"/>
      <c r="D38" s="22"/>
      <c r="E38" s="23"/>
      <c r="F38" s="214"/>
      <c r="G38" s="87"/>
      <c r="H38" s="12"/>
      <c r="I38" s="20"/>
    </row>
    <row r="39" spans="1:9" ht="141" customHeight="1">
      <c r="A39" s="118" t="s">
        <v>176</v>
      </c>
      <c r="C39" s="128" t="s">
        <v>107</v>
      </c>
      <c r="D39" s="21" t="s">
        <v>100</v>
      </c>
      <c r="E39" s="36" t="s">
        <v>54</v>
      </c>
      <c r="F39" s="213">
        <f>900*0.6*0.8</f>
        <v>432</v>
      </c>
      <c r="G39" s="12"/>
      <c r="H39" s="12">
        <f t="shared" si="1"/>
        <v>0</v>
      </c>
      <c r="I39" s="20"/>
    </row>
    <row r="40" spans="1:9">
      <c r="A40" s="118" t="s">
        <v>176</v>
      </c>
      <c r="C40" s="131"/>
      <c r="D40" s="21"/>
      <c r="E40" s="19"/>
      <c r="F40" s="213"/>
      <c r="G40" s="12"/>
      <c r="H40" s="12"/>
      <c r="I40" s="20"/>
    </row>
    <row r="41" spans="1:9" ht="82.5" customHeight="1">
      <c r="A41" s="118" t="s">
        <v>176</v>
      </c>
      <c r="C41" s="128" t="s">
        <v>117</v>
      </c>
      <c r="D41" s="21" t="s">
        <v>6</v>
      </c>
      <c r="E41" s="36" t="s">
        <v>54</v>
      </c>
      <c r="F41" s="213">
        <f>900*0.6*0.25</f>
        <v>135</v>
      </c>
      <c r="G41" s="12"/>
      <c r="H41" s="12">
        <f t="shared" si="1"/>
        <v>0</v>
      </c>
      <c r="I41" s="20"/>
    </row>
    <row r="42" spans="1:9">
      <c r="A42" s="118" t="s">
        <v>176</v>
      </c>
      <c r="C42" s="131"/>
      <c r="D42" s="21"/>
      <c r="E42" s="36"/>
      <c r="F42" s="213"/>
      <c r="G42" s="12"/>
      <c r="H42" s="12"/>
      <c r="I42" s="20"/>
    </row>
    <row r="43" spans="1:9" ht="67.5">
      <c r="A43" s="118" t="s">
        <v>176</v>
      </c>
      <c r="C43" s="128" t="s">
        <v>119</v>
      </c>
      <c r="D43" s="21" t="s">
        <v>58</v>
      </c>
      <c r="E43" s="19" t="s">
        <v>75</v>
      </c>
      <c r="F43" s="213">
        <v>1600</v>
      </c>
      <c r="G43" s="12"/>
      <c r="H43" s="12">
        <f t="shared" si="1"/>
        <v>0</v>
      </c>
      <c r="I43" s="20"/>
    </row>
    <row r="44" spans="1:9">
      <c r="A44" s="118" t="s">
        <v>176</v>
      </c>
      <c r="C44" s="131"/>
      <c r="D44" s="21"/>
      <c r="E44" s="19"/>
      <c r="F44" s="213"/>
      <c r="G44" s="12"/>
      <c r="H44" s="12"/>
      <c r="I44" s="20"/>
    </row>
    <row r="45" spans="1:9">
      <c r="A45" s="118" t="s">
        <v>177</v>
      </c>
      <c r="C45" s="134" t="s">
        <v>43</v>
      </c>
      <c r="D45" s="70" t="s">
        <v>99</v>
      </c>
      <c r="E45" s="67"/>
      <c r="F45" s="217"/>
      <c r="G45" s="110"/>
      <c r="H45" s="68">
        <f>SUM(H33:H44)</f>
        <v>0</v>
      </c>
      <c r="I45" s="20"/>
    </row>
    <row r="46" spans="1:9">
      <c r="A46" s="118" t="s">
        <v>176</v>
      </c>
      <c r="C46" s="133"/>
      <c r="D46" s="39"/>
      <c r="E46" s="40"/>
      <c r="F46" s="216"/>
      <c r="G46" s="41"/>
      <c r="H46" s="12"/>
      <c r="I46" s="20"/>
    </row>
    <row r="47" spans="1:9">
      <c r="A47" s="118" t="s">
        <v>176</v>
      </c>
      <c r="C47" s="126" t="s">
        <v>44</v>
      </c>
      <c r="D47" s="5" t="s">
        <v>5</v>
      </c>
      <c r="E47" s="38"/>
      <c r="F47" s="209"/>
      <c r="G47" s="88"/>
      <c r="H47" s="12"/>
      <c r="I47" s="20"/>
    </row>
    <row r="48" spans="1:9">
      <c r="A48" s="118" t="s">
        <v>176</v>
      </c>
      <c r="C48" s="131"/>
      <c r="D48" s="21"/>
      <c r="E48" s="19"/>
      <c r="F48" s="213"/>
      <c r="G48" s="12"/>
      <c r="H48" s="12"/>
      <c r="I48" s="20"/>
    </row>
    <row r="49" spans="1:9" ht="141.75" customHeight="1">
      <c r="A49" s="118" t="s">
        <v>176</v>
      </c>
      <c r="C49" s="128" t="s">
        <v>97</v>
      </c>
      <c r="D49" s="21" t="s">
        <v>30</v>
      </c>
      <c r="E49" s="19"/>
      <c r="F49" s="213"/>
      <c r="G49" s="12"/>
      <c r="H49" s="12"/>
      <c r="I49" s="20"/>
    </row>
    <row r="50" spans="1:9">
      <c r="A50" s="118" t="s">
        <v>176</v>
      </c>
      <c r="C50" s="129" t="s">
        <v>0</v>
      </c>
      <c r="D50" s="21" t="s">
        <v>7</v>
      </c>
      <c r="E50" s="19" t="s">
        <v>1</v>
      </c>
      <c r="F50" s="213">
        <v>6</v>
      </c>
      <c r="G50" s="12"/>
      <c r="H50" s="12">
        <f t="shared" si="1"/>
        <v>0</v>
      </c>
      <c r="I50" s="20"/>
    </row>
    <row r="51" spans="1:9">
      <c r="A51" s="118" t="s">
        <v>176</v>
      </c>
      <c r="C51" s="129" t="s">
        <v>0</v>
      </c>
      <c r="D51" s="21" t="s">
        <v>8</v>
      </c>
      <c r="E51" s="19" t="s">
        <v>1</v>
      </c>
      <c r="F51" s="213">
        <v>6</v>
      </c>
      <c r="G51" s="12"/>
      <c r="H51" s="12">
        <f t="shared" si="1"/>
        <v>0</v>
      </c>
      <c r="I51" s="20"/>
    </row>
    <row r="52" spans="1:9">
      <c r="A52" s="118" t="s">
        <v>176</v>
      </c>
      <c r="C52" s="129" t="s">
        <v>0</v>
      </c>
      <c r="D52" s="21" t="s">
        <v>26</v>
      </c>
      <c r="E52" s="19" t="s">
        <v>1</v>
      </c>
      <c r="F52" s="213">
        <v>6</v>
      </c>
      <c r="G52" s="12"/>
      <c r="H52" s="12">
        <f t="shared" si="1"/>
        <v>0</v>
      </c>
      <c r="I52" s="20"/>
    </row>
    <row r="53" spans="1:9">
      <c r="A53" s="118" t="s">
        <v>176</v>
      </c>
      <c r="C53" s="130"/>
      <c r="D53" s="22"/>
      <c r="E53" s="23"/>
      <c r="F53" s="214"/>
      <c r="G53" s="87"/>
      <c r="H53" s="12"/>
      <c r="I53" s="20"/>
    </row>
    <row r="54" spans="1:9" ht="78.75">
      <c r="A54" s="118" t="s">
        <v>176</v>
      </c>
      <c r="C54" s="128" t="s">
        <v>96</v>
      </c>
      <c r="D54" s="21" t="s">
        <v>31</v>
      </c>
      <c r="E54" s="19"/>
      <c r="F54" s="213"/>
      <c r="G54" s="12"/>
      <c r="H54" s="12"/>
      <c r="I54" s="20"/>
    </row>
    <row r="55" spans="1:9">
      <c r="A55" s="118" t="s">
        <v>176</v>
      </c>
      <c r="C55" s="129" t="s">
        <v>0</v>
      </c>
      <c r="D55" s="21" t="s">
        <v>9</v>
      </c>
      <c r="E55" s="19" t="s">
        <v>29</v>
      </c>
      <c r="F55" s="213">
        <v>90</v>
      </c>
      <c r="G55" s="12"/>
      <c r="H55" s="12">
        <f t="shared" si="1"/>
        <v>0</v>
      </c>
      <c r="I55" s="20"/>
    </row>
    <row r="56" spans="1:9">
      <c r="A56" s="118" t="s">
        <v>176</v>
      </c>
      <c r="C56" s="129" t="s">
        <v>0</v>
      </c>
      <c r="D56" s="21" t="s">
        <v>10</v>
      </c>
      <c r="E56" s="19" t="s">
        <v>29</v>
      </c>
      <c r="F56" s="213">
        <v>120</v>
      </c>
      <c r="G56" s="12"/>
      <c r="H56" s="12">
        <f t="shared" si="1"/>
        <v>0</v>
      </c>
      <c r="I56" s="20"/>
    </row>
    <row r="57" spans="1:9">
      <c r="A57" s="118" t="s">
        <v>176</v>
      </c>
      <c r="C57" s="129" t="s">
        <v>0</v>
      </c>
      <c r="D57" s="21" t="s">
        <v>24</v>
      </c>
      <c r="E57" s="19" t="s">
        <v>1</v>
      </c>
      <c r="F57" s="213">
        <v>3</v>
      </c>
      <c r="G57" s="12"/>
      <c r="H57" s="12">
        <f t="shared" si="1"/>
        <v>0</v>
      </c>
      <c r="I57" s="20"/>
    </row>
    <row r="58" spans="1:9">
      <c r="A58" s="118" t="s">
        <v>176</v>
      </c>
      <c r="C58" s="129" t="s">
        <v>0</v>
      </c>
      <c r="D58" s="21" t="s">
        <v>11</v>
      </c>
      <c r="E58" s="19" t="s">
        <v>1</v>
      </c>
      <c r="F58" s="213">
        <v>3</v>
      </c>
      <c r="G58" s="12"/>
      <c r="H58" s="12">
        <f t="shared" si="1"/>
        <v>0</v>
      </c>
      <c r="I58" s="20"/>
    </row>
    <row r="59" spans="1:9">
      <c r="A59" s="118" t="s">
        <v>176</v>
      </c>
      <c r="C59" s="130"/>
      <c r="D59" s="22"/>
      <c r="E59" s="23"/>
      <c r="F59" s="214"/>
      <c r="G59" s="87"/>
      <c r="H59" s="12"/>
      <c r="I59" s="20"/>
    </row>
    <row r="60" spans="1:9" ht="22.5">
      <c r="A60" s="118" t="s">
        <v>176</v>
      </c>
      <c r="C60" s="128" t="s">
        <v>106</v>
      </c>
      <c r="D60" s="21" t="s">
        <v>12</v>
      </c>
      <c r="E60" s="19"/>
      <c r="F60" s="213"/>
      <c r="G60" s="12"/>
      <c r="H60" s="12"/>
      <c r="I60" s="20"/>
    </row>
    <row r="61" spans="1:9">
      <c r="A61" s="118" t="s">
        <v>176</v>
      </c>
      <c r="C61" s="129" t="s">
        <v>0</v>
      </c>
      <c r="D61" s="21" t="s">
        <v>13</v>
      </c>
      <c r="E61" s="19" t="s">
        <v>29</v>
      </c>
      <c r="F61" s="213">
        <v>240</v>
      </c>
      <c r="G61" s="12"/>
      <c r="H61" s="12">
        <f t="shared" si="1"/>
        <v>0</v>
      </c>
      <c r="I61" s="20"/>
    </row>
    <row r="62" spans="1:9">
      <c r="A62" s="118" t="s">
        <v>176</v>
      </c>
      <c r="C62" s="129" t="s">
        <v>0</v>
      </c>
      <c r="D62" s="21" t="s">
        <v>14</v>
      </c>
      <c r="E62" s="19" t="s">
        <v>1</v>
      </c>
      <c r="F62" s="213">
        <v>75</v>
      </c>
      <c r="G62" s="12"/>
      <c r="H62" s="12">
        <f t="shared" si="1"/>
        <v>0</v>
      </c>
      <c r="I62" s="20"/>
    </row>
    <row r="63" spans="1:9">
      <c r="A63" s="118" t="s">
        <v>176</v>
      </c>
      <c r="C63" s="130"/>
      <c r="D63" s="22"/>
      <c r="E63" s="23"/>
      <c r="F63" s="214"/>
      <c r="G63" s="87"/>
      <c r="H63" s="12"/>
      <c r="I63" s="20"/>
    </row>
    <row r="64" spans="1:9" ht="33.75">
      <c r="A64" s="118" t="s">
        <v>176</v>
      </c>
      <c r="C64" s="128" t="s">
        <v>107</v>
      </c>
      <c r="D64" s="21" t="s">
        <v>64</v>
      </c>
      <c r="E64" s="19" t="s">
        <v>15</v>
      </c>
      <c r="F64" s="213">
        <v>1</v>
      </c>
      <c r="G64" s="12"/>
      <c r="H64" s="12">
        <f t="shared" si="1"/>
        <v>0</v>
      </c>
      <c r="I64" s="20"/>
    </row>
    <row r="65" spans="1:9">
      <c r="A65" s="118" t="s">
        <v>176</v>
      </c>
      <c r="C65" s="131"/>
      <c r="D65" s="21"/>
      <c r="E65" s="19"/>
      <c r="F65" s="213"/>
      <c r="G65" s="12"/>
      <c r="H65" s="12"/>
      <c r="I65" s="20"/>
    </row>
    <row r="66" spans="1:9" ht="118.5" customHeight="1">
      <c r="A66" s="118" t="s">
        <v>176</v>
      </c>
      <c r="C66" s="128" t="s">
        <v>117</v>
      </c>
      <c r="D66" s="21" t="s">
        <v>180</v>
      </c>
      <c r="E66" s="19" t="s">
        <v>29</v>
      </c>
      <c r="F66" s="213">
        <v>450</v>
      </c>
      <c r="G66" s="12"/>
      <c r="H66" s="12">
        <f t="shared" si="1"/>
        <v>0</v>
      </c>
      <c r="I66" s="20"/>
    </row>
    <row r="67" spans="1:9">
      <c r="A67" s="118" t="s">
        <v>176</v>
      </c>
      <c r="C67" s="131"/>
      <c r="D67" s="21"/>
      <c r="E67" s="19"/>
      <c r="F67" s="213"/>
      <c r="G67" s="12"/>
      <c r="H67" s="12"/>
      <c r="I67" s="20"/>
    </row>
    <row r="68" spans="1:9">
      <c r="A68" s="118" t="s">
        <v>177</v>
      </c>
      <c r="C68" s="132" t="s">
        <v>44</v>
      </c>
      <c r="D68" s="64" t="s">
        <v>5</v>
      </c>
      <c r="E68" s="65"/>
      <c r="F68" s="215"/>
      <c r="G68" s="111"/>
      <c r="H68" s="66">
        <f>SUM(H49:H67)</f>
        <v>0</v>
      </c>
      <c r="I68" s="20"/>
    </row>
    <row r="69" spans="1:9">
      <c r="A69" s="118" t="s">
        <v>176</v>
      </c>
      <c r="C69" s="124"/>
      <c r="D69" s="6"/>
      <c r="E69" s="38"/>
      <c r="F69" s="209"/>
      <c r="G69" s="88"/>
      <c r="H69" s="12"/>
      <c r="I69" s="20"/>
    </row>
    <row r="70" spans="1:9">
      <c r="A70" s="118" t="s">
        <v>176</v>
      </c>
      <c r="C70" s="126" t="s">
        <v>45</v>
      </c>
      <c r="D70" s="5" t="s">
        <v>16</v>
      </c>
      <c r="E70" s="38"/>
      <c r="F70" s="209"/>
      <c r="G70" s="88"/>
      <c r="H70" s="12"/>
      <c r="I70" s="20"/>
    </row>
    <row r="71" spans="1:9">
      <c r="C71" s="126"/>
      <c r="D71" s="5"/>
      <c r="E71" s="38"/>
      <c r="F71" s="209"/>
      <c r="G71" s="88"/>
      <c r="H71" s="12"/>
      <c r="I71" s="20"/>
    </row>
    <row r="72" spans="1:9" ht="45">
      <c r="A72" s="118" t="s">
        <v>176</v>
      </c>
      <c r="C72" s="128" t="s">
        <v>97</v>
      </c>
      <c r="D72" s="21" t="s">
        <v>32</v>
      </c>
      <c r="E72" s="19" t="s">
        <v>1</v>
      </c>
      <c r="F72" s="213">
        <v>8</v>
      </c>
      <c r="G72" s="12"/>
      <c r="H72" s="12">
        <f t="shared" ref="H72:H109" si="2">$F72*G72</f>
        <v>0</v>
      </c>
      <c r="I72" s="20"/>
    </row>
    <row r="73" spans="1:9">
      <c r="A73" s="118" t="s">
        <v>176</v>
      </c>
      <c r="C73" s="131"/>
      <c r="D73" s="21"/>
      <c r="E73" s="19"/>
      <c r="F73" s="213"/>
      <c r="G73" s="12"/>
      <c r="H73" s="12"/>
      <c r="I73" s="20"/>
    </row>
    <row r="74" spans="1:9" ht="45">
      <c r="A74" s="118" t="s">
        <v>176</v>
      </c>
      <c r="C74" s="128" t="s">
        <v>96</v>
      </c>
      <c r="D74" s="21" t="s">
        <v>53</v>
      </c>
      <c r="E74" s="19" t="s">
        <v>1</v>
      </c>
      <c r="F74" s="213">
        <v>6</v>
      </c>
      <c r="G74" s="12"/>
      <c r="H74" s="12">
        <f t="shared" si="2"/>
        <v>0</v>
      </c>
      <c r="I74" s="20"/>
    </row>
    <row r="75" spans="1:9">
      <c r="A75" s="118" t="s">
        <v>176</v>
      </c>
      <c r="C75" s="130" t="s">
        <v>0</v>
      </c>
      <c r="D75" s="22"/>
      <c r="E75" s="23"/>
      <c r="F75" s="214"/>
      <c r="G75" s="87"/>
      <c r="H75" s="12"/>
      <c r="I75" s="20"/>
    </row>
    <row r="76" spans="1:9" ht="56.25">
      <c r="A76" s="118" t="s">
        <v>176</v>
      </c>
      <c r="C76" s="128" t="s">
        <v>106</v>
      </c>
      <c r="D76" s="21" t="s">
        <v>17</v>
      </c>
      <c r="E76" s="19"/>
      <c r="F76" s="213"/>
      <c r="G76" s="12"/>
      <c r="H76" s="12"/>
      <c r="I76" s="20"/>
    </row>
    <row r="77" spans="1:9">
      <c r="A77" s="118" t="s">
        <v>176</v>
      </c>
      <c r="C77" s="129" t="s">
        <v>0</v>
      </c>
      <c r="D77" s="21" t="s">
        <v>37</v>
      </c>
      <c r="E77" s="19" t="s">
        <v>29</v>
      </c>
      <c r="F77" s="213">
        <v>300</v>
      </c>
      <c r="G77" s="12"/>
      <c r="H77" s="12">
        <f t="shared" si="2"/>
        <v>0</v>
      </c>
      <c r="I77" s="20"/>
    </row>
    <row r="78" spans="1:9">
      <c r="A78" s="118" t="s">
        <v>176</v>
      </c>
      <c r="C78" s="129" t="s">
        <v>0</v>
      </c>
      <c r="D78" s="21" t="s">
        <v>18</v>
      </c>
      <c r="E78" s="19" t="s">
        <v>29</v>
      </c>
      <c r="F78" s="213">
        <v>40</v>
      </c>
      <c r="G78" s="12"/>
      <c r="H78" s="12">
        <f t="shared" si="2"/>
        <v>0</v>
      </c>
      <c r="I78" s="20"/>
    </row>
    <row r="79" spans="1:9">
      <c r="A79" s="118" t="s">
        <v>176</v>
      </c>
      <c r="C79" s="129" t="s">
        <v>0</v>
      </c>
      <c r="D79" s="21" t="s">
        <v>38</v>
      </c>
      <c r="E79" s="19" t="s">
        <v>29</v>
      </c>
      <c r="F79" s="213">
        <v>40</v>
      </c>
      <c r="G79" s="12"/>
      <c r="H79" s="12">
        <f t="shared" si="2"/>
        <v>0</v>
      </c>
      <c r="I79" s="20"/>
    </row>
    <row r="80" spans="1:9">
      <c r="A80" s="118" t="s">
        <v>176</v>
      </c>
      <c r="C80" s="130" t="s">
        <v>0</v>
      </c>
      <c r="D80" s="21" t="s">
        <v>94</v>
      </c>
      <c r="E80" s="19" t="s">
        <v>29</v>
      </c>
      <c r="F80" s="213">
        <v>40</v>
      </c>
      <c r="G80" s="12"/>
      <c r="H80" s="12">
        <f t="shared" si="2"/>
        <v>0</v>
      </c>
      <c r="I80" s="20"/>
    </row>
    <row r="81" spans="1:9">
      <c r="A81" s="118" t="s">
        <v>176</v>
      </c>
      <c r="C81" s="130"/>
      <c r="D81" s="21"/>
      <c r="E81" s="19"/>
      <c r="F81" s="213"/>
      <c r="G81" s="12"/>
      <c r="H81" s="12"/>
      <c r="I81" s="20"/>
    </row>
    <row r="82" spans="1:9" ht="22.5">
      <c r="A82" s="118" t="s">
        <v>176</v>
      </c>
      <c r="C82" s="128" t="s">
        <v>107</v>
      </c>
      <c r="D82" s="21" t="s">
        <v>52</v>
      </c>
      <c r="E82" s="19"/>
      <c r="F82" s="213"/>
      <c r="G82" s="12"/>
      <c r="H82" s="12"/>
      <c r="I82" s="20"/>
    </row>
    <row r="83" spans="1:9">
      <c r="A83" s="118" t="s">
        <v>176</v>
      </c>
      <c r="C83" s="129" t="s">
        <v>0</v>
      </c>
      <c r="D83" s="21" t="s">
        <v>33</v>
      </c>
      <c r="E83" s="19" t="s">
        <v>1</v>
      </c>
      <c r="F83" s="213">
        <v>30</v>
      </c>
      <c r="G83" s="12"/>
      <c r="H83" s="12">
        <f t="shared" si="2"/>
        <v>0</v>
      </c>
      <c r="I83" s="20"/>
    </row>
    <row r="84" spans="1:9">
      <c r="A84" s="118" t="s">
        <v>176</v>
      </c>
      <c r="C84" s="129" t="s">
        <v>0</v>
      </c>
      <c r="D84" s="21" t="s">
        <v>34</v>
      </c>
      <c r="E84" s="19" t="s">
        <v>1</v>
      </c>
      <c r="F84" s="213">
        <v>6</v>
      </c>
      <c r="G84" s="12"/>
      <c r="H84" s="12">
        <f t="shared" si="2"/>
        <v>0</v>
      </c>
      <c r="I84" s="20"/>
    </row>
    <row r="85" spans="1:9">
      <c r="A85" s="118" t="s">
        <v>176</v>
      </c>
      <c r="C85" s="129" t="s">
        <v>0</v>
      </c>
      <c r="D85" s="21" t="s">
        <v>35</v>
      </c>
      <c r="E85" s="19" t="s">
        <v>1</v>
      </c>
      <c r="F85" s="213">
        <v>6</v>
      </c>
      <c r="G85" s="12"/>
      <c r="H85" s="12">
        <f t="shared" si="2"/>
        <v>0</v>
      </c>
      <c r="I85" s="20"/>
    </row>
    <row r="86" spans="1:9">
      <c r="A86" s="118" t="s">
        <v>176</v>
      </c>
      <c r="C86" s="129"/>
      <c r="D86" s="21" t="s">
        <v>95</v>
      </c>
      <c r="E86" s="19" t="s">
        <v>1</v>
      </c>
      <c r="F86" s="213">
        <v>6</v>
      </c>
      <c r="G86" s="12"/>
      <c r="H86" s="12">
        <f t="shared" si="2"/>
        <v>0</v>
      </c>
      <c r="I86" s="20"/>
    </row>
    <row r="87" spans="1:9">
      <c r="A87" s="118" t="s">
        <v>176</v>
      </c>
      <c r="C87" s="130" t="s">
        <v>0</v>
      </c>
      <c r="D87" s="22"/>
      <c r="E87" s="23"/>
      <c r="F87" s="214"/>
      <c r="G87" s="87"/>
      <c r="H87" s="12"/>
      <c r="I87" s="20"/>
    </row>
    <row r="88" spans="1:9" ht="33.75">
      <c r="A88" s="118" t="s">
        <v>176</v>
      </c>
      <c r="C88" s="128" t="s">
        <v>117</v>
      </c>
      <c r="D88" s="21" t="s">
        <v>49</v>
      </c>
      <c r="E88" s="19"/>
      <c r="F88" s="213"/>
      <c r="G88" s="12"/>
      <c r="H88" s="12"/>
      <c r="I88" s="20"/>
    </row>
    <row r="89" spans="1:9">
      <c r="A89" s="118" t="s">
        <v>176</v>
      </c>
      <c r="C89" s="129" t="s">
        <v>0</v>
      </c>
      <c r="D89" s="21" t="s">
        <v>65</v>
      </c>
      <c r="E89" s="19" t="s">
        <v>1</v>
      </c>
      <c r="F89" s="213">
        <v>1</v>
      </c>
      <c r="G89" s="12"/>
      <c r="H89" s="12">
        <f t="shared" si="2"/>
        <v>0</v>
      </c>
      <c r="I89" s="20"/>
    </row>
    <row r="90" spans="1:9">
      <c r="A90" s="118" t="s">
        <v>176</v>
      </c>
      <c r="C90" s="129" t="s">
        <v>0</v>
      </c>
      <c r="D90" s="21" t="s">
        <v>39</v>
      </c>
      <c r="E90" s="19" t="s">
        <v>1</v>
      </c>
      <c r="F90" s="213">
        <v>1</v>
      </c>
      <c r="G90" s="12"/>
      <c r="H90" s="12">
        <f t="shared" si="2"/>
        <v>0</v>
      </c>
      <c r="I90" s="20"/>
    </row>
    <row r="91" spans="1:9">
      <c r="A91" s="118" t="s">
        <v>176</v>
      </c>
      <c r="C91" s="129" t="s">
        <v>0</v>
      </c>
      <c r="D91" s="21" t="s">
        <v>66</v>
      </c>
      <c r="E91" s="19" t="s">
        <v>1</v>
      </c>
      <c r="F91" s="213">
        <v>1</v>
      </c>
      <c r="G91" s="12"/>
      <c r="H91" s="12">
        <f t="shared" si="2"/>
        <v>0</v>
      </c>
      <c r="I91" s="20"/>
    </row>
    <row r="92" spans="1:9">
      <c r="A92" s="118" t="s">
        <v>176</v>
      </c>
      <c r="C92" s="130"/>
      <c r="D92" s="22"/>
      <c r="E92" s="23"/>
      <c r="F92" s="214"/>
      <c r="G92" s="87"/>
      <c r="H92" s="12"/>
      <c r="I92" s="20"/>
    </row>
    <row r="93" spans="1:9" ht="56.25">
      <c r="A93" s="118" t="s">
        <v>176</v>
      </c>
      <c r="C93" s="128" t="s">
        <v>119</v>
      </c>
      <c r="D93" s="21" t="s">
        <v>40</v>
      </c>
      <c r="E93" s="19" t="s">
        <v>15</v>
      </c>
      <c r="F93" s="213">
        <v>1</v>
      </c>
      <c r="G93" s="12"/>
      <c r="H93" s="12">
        <f t="shared" si="2"/>
        <v>0</v>
      </c>
      <c r="I93" s="20"/>
    </row>
    <row r="94" spans="1:9">
      <c r="A94" s="118" t="s">
        <v>176</v>
      </c>
      <c r="C94" s="130"/>
      <c r="D94" s="22"/>
      <c r="E94" s="23"/>
      <c r="F94" s="214"/>
      <c r="G94" s="87"/>
      <c r="H94" s="12"/>
      <c r="I94" s="20"/>
    </row>
    <row r="95" spans="1:9" ht="22.5">
      <c r="A95" s="118" t="s">
        <v>176</v>
      </c>
      <c r="C95" s="128" t="s">
        <v>121</v>
      </c>
      <c r="D95" s="21" t="s">
        <v>19</v>
      </c>
      <c r="E95" s="19" t="s">
        <v>29</v>
      </c>
      <c r="F95" s="213">
        <v>420</v>
      </c>
      <c r="G95" s="12"/>
      <c r="H95" s="12">
        <f t="shared" si="2"/>
        <v>0</v>
      </c>
      <c r="I95" s="20"/>
    </row>
    <row r="96" spans="1:9">
      <c r="A96" s="118" t="s">
        <v>176</v>
      </c>
      <c r="C96" s="130"/>
      <c r="D96" s="22"/>
      <c r="E96" s="23"/>
      <c r="F96" s="214"/>
      <c r="G96" s="87"/>
      <c r="H96" s="12"/>
      <c r="I96" s="20"/>
    </row>
    <row r="97" spans="1:9" ht="92.25" customHeight="1">
      <c r="A97" s="118" t="s">
        <v>176</v>
      </c>
      <c r="C97" s="128" t="s">
        <v>122</v>
      </c>
      <c r="D97" s="21" t="s">
        <v>36</v>
      </c>
      <c r="E97" s="19" t="s">
        <v>1</v>
      </c>
      <c r="F97" s="213">
        <v>1</v>
      </c>
      <c r="G97" s="12"/>
      <c r="H97" s="12">
        <f t="shared" si="2"/>
        <v>0</v>
      </c>
      <c r="I97" s="75"/>
    </row>
    <row r="98" spans="1:9">
      <c r="A98" s="118" t="s">
        <v>176</v>
      </c>
      <c r="C98" s="131"/>
      <c r="D98" s="21"/>
      <c r="E98" s="19"/>
      <c r="F98" s="213"/>
      <c r="G98" s="12"/>
      <c r="H98" s="12"/>
      <c r="I98" s="20"/>
    </row>
    <row r="99" spans="1:9">
      <c r="A99" s="118" t="s">
        <v>176</v>
      </c>
      <c r="C99" s="128" t="s">
        <v>123</v>
      </c>
      <c r="D99" s="21" t="s">
        <v>84</v>
      </c>
      <c r="E99" s="19"/>
      <c r="F99" s="213"/>
      <c r="G99" s="12"/>
      <c r="H99" s="12"/>
      <c r="I99" s="20"/>
    </row>
    <row r="100" spans="1:9" ht="70.5" customHeight="1">
      <c r="A100" s="118" t="s">
        <v>176</v>
      </c>
      <c r="C100" s="131"/>
      <c r="D100" s="21" t="s">
        <v>85</v>
      </c>
      <c r="E100" s="19"/>
      <c r="F100" s="213"/>
      <c r="G100" s="12"/>
      <c r="H100" s="12"/>
      <c r="I100" s="20"/>
    </row>
    <row r="101" spans="1:9">
      <c r="A101" s="118" t="s">
        <v>176</v>
      </c>
      <c r="C101" s="131"/>
      <c r="D101" s="21" t="s">
        <v>86</v>
      </c>
      <c r="E101" s="19"/>
      <c r="F101" s="213"/>
      <c r="G101" s="12"/>
      <c r="H101" s="12"/>
      <c r="I101" s="20"/>
    </row>
    <row r="102" spans="1:9">
      <c r="A102" s="118" t="s">
        <v>176</v>
      </c>
      <c r="C102" s="131"/>
      <c r="D102" s="21" t="s">
        <v>87</v>
      </c>
      <c r="E102" s="19" t="s">
        <v>29</v>
      </c>
      <c r="F102" s="213">
        <v>200</v>
      </c>
      <c r="G102" s="12"/>
      <c r="H102" s="12">
        <f t="shared" si="2"/>
        <v>0</v>
      </c>
      <c r="I102" s="20"/>
    </row>
    <row r="103" spans="1:9">
      <c r="A103" s="118" t="s">
        <v>176</v>
      </c>
      <c r="C103" s="131"/>
      <c r="D103" s="21"/>
      <c r="E103" s="19"/>
      <c r="F103" s="213"/>
      <c r="G103" s="12"/>
      <c r="H103" s="12"/>
      <c r="I103" s="20"/>
    </row>
    <row r="104" spans="1:9">
      <c r="A104" s="118" t="s">
        <v>176</v>
      </c>
      <c r="C104" s="128" t="s">
        <v>125</v>
      </c>
      <c r="D104" s="21" t="s">
        <v>88</v>
      </c>
      <c r="E104" s="19"/>
      <c r="F104" s="213"/>
      <c r="G104" s="12"/>
      <c r="H104" s="12"/>
      <c r="I104" s="20"/>
    </row>
    <row r="105" spans="1:9" ht="72" customHeight="1">
      <c r="A105" s="118" t="s">
        <v>176</v>
      </c>
      <c r="C105" s="131"/>
      <c r="D105" s="21" t="s">
        <v>89</v>
      </c>
      <c r="E105" s="19"/>
      <c r="F105" s="213"/>
      <c r="G105" s="12"/>
      <c r="H105" s="12"/>
      <c r="I105" s="20"/>
    </row>
    <row r="106" spans="1:9">
      <c r="A106" s="118" t="s">
        <v>176</v>
      </c>
      <c r="C106" s="131"/>
      <c r="D106" s="21" t="s">
        <v>90</v>
      </c>
      <c r="E106" s="19" t="s">
        <v>1</v>
      </c>
      <c r="F106" s="213">
        <v>3</v>
      </c>
      <c r="G106" s="12"/>
      <c r="H106" s="12">
        <f t="shared" si="2"/>
        <v>0</v>
      </c>
      <c r="I106" s="20"/>
    </row>
    <row r="107" spans="1:9">
      <c r="A107" s="118" t="s">
        <v>176</v>
      </c>
      <c r="C107" s="131"/>
      <c r="D107" s="21"/>
      <c r="E107" s="19"/>
      <c r="F107" s="213"/>
      <c r="G107" s="12"/>
      <c r="H107" s="12"/>
      <c r="I107" s="20"/>
    </row>
    <row r="108" spans="1:9">
      <c r="A108" s="118" t="s">
        <v>176</v>
      </c>
      <c r="C108" s="128" t="s">
        <v>127</v>
      </c>
      <c r="D108" s="21" t="s">
        <v>91</v>
      </c>
      <c r="E108" s="19"/>
      <c r="F108" s="213"/>
      <c r="G108" s="12"/>
      <c r="H108" s="12"/>
      <c r="I108" s="20"/>
    </row>
    <row r="109" spans="1:9" ht="33.75">
      <c r="A109" s="118" t="s">
        <v>176</v>
      </c>
      <c r="C109" s="131"/>
      <c r="D109" s="21" t="s">
        <v>92</v>
      </c>
      <c r="E109" s="19" t="s">
        <v>93</v>
      </c>
      <c r="F109" s="213">
        <v>1</v>
      </c>
      <c r="G109" s="89"/>
      <c r="H109" s="12">
        <f t="shared" si="2"/>
        <v>0</v>
      </c>
      <c r="I109" s="20"/>
    </row>
    <row r="110" spans="1:9">
      <c r="A110" s="118" t="s">
        <v>176</v>
      </c>
      <c r="C110" s="131"/>
      <c r="D110" s="21"/>
      <c r="E110" s="32"/>
      <c r="F110" s="218"/>
      <c r="G110" s="89"/>
      <c r="H110" s="12"/>
      <c r="I110" s="20"/>
    </row>
    <row r="111" spans="1:9">
      <c r="A111" s="118" t="s">
        <v>177</v>
      </c>
      <c r="C111" s="132" t="s">
        <v>45</v>
      </c>
      <c r="D111" s="64" t="s">
        <v>16</v>
      </c>
      <c r="E111" s="65"/>
      <c r="F111" s="215"/>
      <c r="G111" s="111"/>
      <c r="H111" s="69">
        <f>SUM(H72:H109)</f>
        <v>0</v>
      </c>
      <c r="I111" s="20"/>
    </row>
    <row r="112" spans="1:9" s="61" customFormat="1">
      <c r="A112" s="118" t="s">
        <v>176</v>
      </c>
      <c r="C112" s="135"/>
      <c r="D112" s="31"/>
      <c r="F112" s="219"/>
      <c r="I112" s="30"/>
    </row>
    <row r="113" spans="1:9">
      <c r="A113" s="118" t="s">
        <v>176</v>
      </c>
      <c r="C113" s="126" t="s">
        <v>165</v>
      </c>
      <c r="D113" s="5" t="s">
        <v>41</v>
      </c>
      <c r="E113" s="38"/>
      <c r="F113" s="209"/>
      <c r="G113" s="88"/>
      <c r="H113" s="12"/>
      <c r="I113" s="20"/>
    </row>
    <row r="114" spans="1:9">
      <c r="C114" s="126"/>
      <c r="D114" s="5"/>
      <c r="E114" s="38"/>
      <c r="F114" s="209"/>
      <c r="G114" s="88"/>
      <c r="H114" s="12"/>
      <c r="I114" s="20"/>
    </row>
    <row r="115" spans="1:9" ht="45">
      <c r="A115" s="118" t="s">
        <v>176</v>
      </c>
      <c r="C115" s="128" t="s">
        <v>97</v>
      </c>
      <c r="D115" s="21" t="s">
        <v>67</v>
      </c>
      <c r="E115" s="19"/>
      <c r="F115" s="213"/>
      <c r="G115" s="12"/>
      <c r="H115" s="12"/>
      <c r="I115" s="20"/>
    </row>
    <row r="116" spans="1:9">
      <c r="A116" s="118" t="s">
        <v>176</v>
      </c>
      <c r="C116" s="129" t="s">
        <v>0</v>
      </c>
      <c r="D116" s="21" t="s">
        <v>63</v>
      </c>
      <c r="E116" s="19" t="s">
        <v>75</v>
      </c>
      <c r="F116" s="213">
        <f>30*1.6</f>
        <v>48</v>
      </c>
      <c r="G116" s="12"/>
      <c r="H116" s="12">
        <f t="shared" ref="H116:H133" si="3">$F116*G116</f>
        <v>0</v>
      </c>
      <c r="I116" s="20"/>
    </row>
    <row r="117" spans="1:9">
      <c r="A117" s="118" t="s">
        <v>176</v>
      </c>
      <c r="C117" s="129" t="s">
        <v>0</v>
      </c>
      <c r="D117" s="21" t="s">
        <v>62</v>
      </c>
      <c r="E117" s="19" t="s">
        <v>61</v>
      </c>
      <c r="F117" s="213">
        <f>30*20</f>
        <v>600</v>
      </c>
      <c r="G117" s="12"/>
      <c r="H117" s="12">
        <f t="shared" si="3"/>
        <v>0</v>
      </c>
      <c r="I117" s="20"/>
    </row>
    <row r="118" spans="1:9">
      <c r="A118" s="118" t="s">
        <v>176</v>
      </c>
      <c r="C118" s="129" t="s">
        <v>0</v>
      </c>
      <c r="D118" s="21" t="s">
        <v>60</v>
      </c>
      <c r="E118" s="36" t="s">
        <v>54</v>
      </c>
      <c r="F118" s="213">
        <f>30*0.35</f>
        <v>10.5</v>
      </c>
      <c r="G118" s="12"/>
      <c r="H118" s="12">
        <f t="shared" si="3"/>
        <v>0</v>
      </c>
      <c r="I118" s="20"/>
    </row>
    <row r="119" spans="1:9">
      <c r="A119" s="118" t="s">
        <v>176</v>
      </c>
      <c r="C119" s="129"/>
      <c r="D119" s="21"/>
      <c r="E119" s="19"/>
      <c r="F119" s="213"/>
      <c r="G119" s="12"/>
      <c r="H119" s="12"/>
      <c r="I119" s="20"/>
    </row>
    <row r="120" spans="1:9" ht="57" customHeight="1">
      <c r="A120" s="118" t="s">
        <v>176</v>
      </c>
      <c r="C120" s="127" t="s">
        <v>96</v>
      </c>
      <c r="D120" s="2" t="s">
        <v>212</v>
      </c>
      <c r="E120" s="36"/>
      <c r="F120" s="209"/>
      <c r="G120" s="88"/>
      <c r="H120" s="12"/>
      <c r="I120" s="20"/>
    </row>
    <row r="121" spans="1:9">
      <c r="A121" s="118" t="s">
        <v>176</v>
      </c>
      <c r="B121" s="26" t="s">
        <v>168</v>
      </c>
      <c r="C121" s="124"/>
      <c r="D121" s="2" t="s">
        <v>213</v>
      </c>
      <c r="E121" s="19" t="s">
        <v>75</v>
      </c>
      <c r="F121" s="213">
        <v>188</v>
      </c>
      <c r="G121" s="88"/>
      <c r="H121" s="12">
        <f t="shared" ref="H121" si="4">$F121*G121</f>
        <v>0</v>
      </c>
      <c r="I121" s="20"/>
    </row>
    <row r="122" spans="1:9" ht="22.5">
      <c r="B122" s="26" t="s">
        <v>168</v>
      </c>
      <c r="C122" s="124"/>
      <c r="D122" s="169" t="s">
        <v>204</v>
      </c>
      <c r="E122" s="164" t="s">
        <v>186</v>
      </c>
      <c r="F122" s="220"/>
      <c r="G122" s="171"/>
      <c r="H122" s="156">
        <f>$F122*H121/100</f>
        <v>0</v>
      </c>
      <c r="I122" s="20"/>
    </row>
    <row r="123" spans="1:9" ht="108" customHeight="1">
      <c r="A123" s="118" t="s">
        <v>176</v>
      </c>
      <c r="C123" s="124"/>
      <c r="D123" s="169" t="s">
        <v>216</v>
      </c>
      <c r="E123" s="19" t="s">
        <v>75</v>
      </c>
      <c r="F123" s="213">
        <v>188</v>
      </c>
      <c r="G123" s="88"/>
      <c r="H123" s="12">
        <f t="shared" si="3"/>
        <v>0</v>
      </c>
      <c r="I123" s="20"/>
    </row>
    <row r="124" spans="1:9">
      <c r="A124" s="118" t="s">
        <v>176</v>
      </c>
      <c r="C124" s="124"/>
      <c r="D124" s="6"/>
      <c r="E124" s="38"/>
      <c r="F124" s="209"/>
      <c r="G124" s="88"/>
      <c r="H124" s="12"/>
      <c r="I124" s="20"/>
    </row>
    <row r="125" spans="1:9" ht="109.5" customHeight="1">
      <c r="A125" s="118" t="s">
        <v>176</v>
      </c>
      <c r="C125" s="127" t="s">
        <v>106</v>
      </c>
      <c r="D125" s="6" t="s">
        <v>59</v>
      </c>
      <c r="E125" s="38" t="s">
        <v>1</v>
      </c>
      <c r="F125" s="209">
        <v>30</v>
      </c>
      <c r="G125" s="88"/>
      <c r="H125" s="12">
        <f t="shared" si="3"/>
        <v>0</v>
      </c>
      <c r="I125" s="20"/>
    </row>
    <row r="126" spans="1:9">
      <c r="A126" s="118" t="s">
        <v>176</v>
      </c>
      <c r="C126" s="124"/>
      <c r="D126" s="6"/>
      <c r="E126" s="38"/>
      <c r="F126" s="209"/>
      <c r="G126" s="88"/>
      <c r="H126" s="12"/>
      <c r="I126" s="20"/>
    </row>
    <row r="127" spans="1:9" ht="33.75">
      <c r="A127" s="118" t="s">
        <v>176</v>
      </c>
      <c r="C127" s="128" t="s">
        <v>107</v>
      </c>
      <c r="D127" s="21" t="s">
        <v>25</v>
      </c>
      <c r="E127" s="19" t="s">
        <v>1</v>
      </c>
      <c r="F127" s="213">
        <v>15</v>
      </c>
      <c r="G127" s="12"/>
      <c r="H127" s="12">
        <f t="shared" si="3"/>
        <v>0</v>
      </c>
      <c r="I127" s="20"/>
    </row>
    <row r="128" spans="1:9">
      <c r="A128" s="118" t="s">
        <v>176</v>
      </c>
      <c r="C128" s="131"/>
      <c r="D128" s="21"/>
      <c r="E128" s="19"/>
      <c r="F128" s="213"/>
      <c r="G128" s="12"/>
      <c r="H128" s="12"/>
      <c r="I128" s="20"/>
    </row>
    <row r="129" spans="1:9" ht="45">
      <c r="A129" s="118" t="s">
        <v>176</v>
      </c>
      <c r="C129" s="151" t="s">
        <v>117</v>
      </c>
      <c r="D129" s="6" t="s">
        <v>232</v>
      </c>
      <c r="E129" s="38" t="s">
        <v>1</v>
      </c>
      <c r="F129" s="213">
        <v>30</v>
      </c>
      <c r="G129" s="12"/>
      <c r="H129" s="12">
        <f t="shared" si="3"/>
        <v>0</v>
      </c>
      <c r="I129" s="20"/>
    </row>
    <row r="130" spans="1:9">
      <c r="A130" s="118" t="s">
        <v>176</v>
      </c>
      <c r="C130" s="136"/>
      <c r="D130" s="6"/>
      <c r="E130" s="19"/>
      <c r="F130" s="213"/>
      <c r="G130" s="12"/>
      <c r="H130" s="12"/>
      <c r="I130" s="20"/>
    </row>
    <row r="131" spans="1:9" ht="56.25">
      <c r="A131" s="118" t="s">
        <v>176</v>
      </c>
      <c r="C131" s="151" t="s">
        <v>119</v>
      </c>
      <c r="D131" s="6" t="s">
        <v>184</v>
      </c>
      <c r="E131" s="38" t="s">
        <v>1</v>
      </c>
      <c r="F131" s="213">
        <v>1</v>
      </c>
      <c r="G131" s="12"/>
      <c r="H131" s="12">
        <f t="shared" ref="H131" si="5">$F131*G131</f>
        <v>0</v>
      </c>
      <c r="I131" s="20"/>
    </row>
    <row r="132" spans="1:9">
      <c r="A132" s="118" t="s">
        <v>176</v>
      </c>
      <c r="C132" s="136"/>
      <c r="D132" s="6"/>
      <c r="E132" s="19"/>
      <c r="F132" s="213"/>
      <c r="G132" s="12"/>
      <c r="H132" s="12"/>
      <c r="I132" s="20"/>
    </row>
    <row r="133" spans="1:9" ht="45">
      <c r="A133" s="118" t="s">
        <v>176</v>
      </c>
      <c r="C133" s="128" t="s">
        <v>121</v>
      </c>
      <c r="D133" s="21" t="s">
        <v>68</v>
      </c>
      <c r="E133" s="19" t="s">
        <v>29</v>
      </c>
      <c r="F133" s="213">
        <v>2000</v>
      </c>
      <c r="G133" s="12"/>
      <c r="H133" s="12">
        <f t="shared" si="3"/>
        <v>0</v>
      </c>
      <c r="I133" s="20"/>
    </row>
    <row r="134" spans="1:9">
      <c r="A134" s="118" t="s">
        <v>176</v>
      </c>
      <c r="C134" s="131"/>
      <c r="D134" s="21"/>
      <c r="E134" s="19"/>
      <c r="F134" s="213"/>
      <c r="G134" s="12"/>
      <c r="H134" s="12"/>
      <c r="I134" s="20"/>
    </row>
    <row r="135" spans="1:9">
      <c r="A135" s="118" t="s">
        <v>177</v>
      </c>
      <c r="C135" s="132" t="s">
        <v>165</v>
      </c>
      <c r="D135" s="64" t="s">
        <v>41</v>
      </c>
      <c r="E135" s="65"/>
      <c r="F135" s="215"/>
      <c r="G135" s="111"/>
      <c r="H135" s="66">
        <f>SUM(H115:H133)</f>
        <v>0</v>
      </c>
      <c r="I135" s="20"/>
    </row>
    <row r="136" spans="1:9">
      <c r="A136" s="118" t="s">
        <v>176</v>
      </c>
      <c r="C136" s="131"/>
      <c r="D136" s="21"/>
      <c r="E136" s="19"/>
      <c r="F136" s="213"/>
      <c r="G136" s="12"/>
      <c r="H136" s="12"/>
      <c r="I136" s="20"/>
    </row>
    <row r="137" spans="1:9" s="44" customFormat="1">
      <c r="A137" s="118" t="s">
        <v>176</v>
      </c>
      <c r="C137" s="125" t="s">
        <v>82</v>
      </c>
      <c r="D137" s="5" t="s">
        <v>42</v>
      </c>
      <c r="E137" s="45"/>
      <c r="F137" s="221"/>
      <c r="G137" s="46"/>
      <c r="H137" s="46"/>
      <c r="I137" s="47"/>
    </row>
    <row r="138" spans="1:9">
      <c r="A138" s="118" t="s">
        <v>176</v>
      </c>
      <c r="C138" s="125"/>
      <c r="D138" s="5"/>
      <c r="E138" s="24"/>
      <c r="F138" s="222"/>
      <c r="G138" s="13"/>
      <c r="H138" s="13"/>
      <c r="I138" s="25"/>
    </row>
    <row r="139" spans="1:9" s="49" customFormat="1">
      <c r="A139" s="118" t="s">
        <v>176</v>
      </c>
      <c r="C139" s="57"/>
      <c r="D139" s="71" t="s">
        <v>101</v>
      </c>
      <c r="E139" s="48"/>
      <c r="F139" s="223"/>
      <c r="G139" s="37"/>
      <c r="H139" s="37"/>
      <c r="I139" s="37"/>
    </row>
    <row r="140" spans="1:9" s="49" customFormat="1">
      <c r="A140" s="118" t="s">
        <v>176</v>
      </c>
      <c r="C140" s="50" t="s">
        <v>97</v>
      </c>
      <c r="D140" s="2" t="s">
        <v>102</v>
      </c>
      <c r="E140" s="35" t="s">
        <v>103</v>
      </c>
      <c r="F140" s="223">
        <v>1</v>
      </c>
      <c r="G140" s="51"/>
      <c r="H140" s="12">
        <f t="shared" ref="H140:H202" si="6">$F140*G140</f>
        <v>0</v>
      </c>
      <c r="I140" s="51"/>
    </row>
    <row r="141" spans="1:9" s="49" customFormat="1">
      <c r="A141" s="118" t="s">
        <v>176</v>
      </c>
      <c r="C141" s="50"/>
      <c r="D141" s="2"/>
      <c r="F141" s="224"/>
      <c r="H141" s="12"/>
      <c r="I141" s="52"/>
    </row>
    <row r="142" spans="1:9" s="49" customFormat="1" ht="22.5">
      <c r="A142" s="118" t="s">
        <v>176</v>
      </c>
      <c r="C142" s="50" t="s">
        <v>96</v>
      </c>
      <c r="D142" s="2" t="s">
        <v>104</v>
      </c>
      <c r="E142" s="35" t="s">
        <v>105</v>
      </c>
      <c r="F142" s="223">
        <v>100</v>
      </c>
      <c r="G142" s="51"/>
      <c r="H142" s="12">
        <f t="shared" si="6"/>
        <v>0</v>
      </c>
      <c r="I142" s="51"/>
    </row>
    <row r="143" spans="1:9" s="49" customFormat="1">
      <c r="A143" s="118" t="s">
        <v>176</v>
      </c>
      <c r="C143" s="50"/>
      <c r="D143" s="2"/>
      <c r="F143" s="224"/>
      <c r="H143" s="12"/>
      <c r="I143" s="52"/>
    </row>
    <row r="144" spans="1:9" s="49" customFormat="1" ht="45">
      <c r="A144" s="118" t="s">
        <v>176</v>
      </c>
      <c r="C144" s="50" t="s">
        <v>106</v>
      </c>
      <c r="D144" s="2" t="s">
        <v>108</v>
      </c>
      <c r="F144" s="224"/>
      <c r="H144" s="12"/>
      <c r="I144" s="52"/>
    </row>
    <row r="145" spans="1:9" s="49" customFormat="1" ht="22.5">
      <c r="A145" s="118" t="s">
        <v>176</v>
      </c>
      <c r="C145" s="50"/>
      <c r="D145" s="2" t="s">
        <v>109</v>
      </c>
      <c r="E145" s="35" t="s">
        <v>15</v>
      </c>
      <c r="F145" s="223">
        <v>1</v>
      </c>
      <c r="H145" s="12"/>
      <c r="I145" s="52"/>
    </row>
    <row r="146" spans="1:9" s="49" customFormat="1">
      <c r="A146" s="118" t="s">
        <v>176</v>
      </c>
      <c r="C146" s="50"/>
      <c r="D146" s="2" t="s">
        <v>110</v>
      </c>
      <c r="E146" s="35" t="s">
        <v>15</v>
      </c>
      <c r="F146" s="223">
        <v>1</v>
      </c>
      <c r="H146" s="12"/>
      <c r="I146" s="52"/>
    </row>
    <row r="147" spans="1:9" s="49" customFormat="1">
      <c r="A147" s="118" t="s">
        <v>176</v>
      </c>
      <c r="C147" s="50"/>
      <c r="D147" s="2" t="s">
        <v>111</v>
      </c>
      <c r="E147" s="35" t="s">
        <v>15</v>
      </c>
      <c r="F147" s="223">
        <v>1</v>
      </c>
      <c r="H147" s="12"/>
      <c r="I147" s="52"/>
    </row>
    <row r="148" spans="1:9" s="49" customFormat="1" ht="22.5">
      <c r="A148" s="118" t="s">
        <v>176</v>
      </c>
      <c r="C148" s="50"/>
      <c r="D148" s="2" t="s">
        <v>112</v>
      </c>
      <c r="E148" s="35" t="s">
        <v>15</v>
      </c>
      <c r="F148" s="223">
        <v>1</v>
      </c>
      <c r="H148" s="12"/>
      <c r="I148" s="52"/>
    </row>
    <row r="149" spans="1:9" s="49" customFormat="1" ht="22.5">
      <c r="A149" s="118" t="s">
        <v>176</v>
      </c>
      <c r="C149" s="50"/>
      <c r="D149" s="2" t="s">
        <v>195</v>
      </c>
      <c r="E149" s="35" t="s">
        <v>15</v>
      </c>
      <c r="F149" s="223">
        <v>1</v>
      </c>
      <c r="H149" s="12"/>
      <c r="I149" s="52"/>
    </row>
    <row r="150" spans="1:9" s="49" customFormat="1" ht="22.5">
      <c r="A150" s="118" t="s">
        <v>176</v>
      </c>
      <c r="C150" s="50"/>
      <c r="D150" s="53" t="s">
        <v>196</v>
      </c>
      <c r="E150" s="35" t="s">
        <v>1</v>
      </c>
      <c r="F150" s="223">
        <v>16</v>
      </c>
      <c r="H150" s="12"/>
      <c r="I150" s="52"/>
    </row>
    <row r="151" spans="1:9" s="49" customFormat="1" ht="22.5">
      <c r="A151" s="118" t="s">
        <v>176</v>
      </c>
      <c r="C151" s="50"/>
      <c r="D151" s="53" t="s">
        <v>197</v>
      </c>
      <c r="E151" s="35" t="s">
        <v>1</v>
      </c>
      <c r="F151" s="223">
        <v>1</v>
      </c>
      <c r="H151" s="12"/>
      <c r="I151" s="52"/>
    </row>
    <row r="152" spans="1:9" s="49" customFormat="1" ht="22.5">
      <c r="A152" s="118" t="s">
        <v>176</v>
      </c>
      <c r="C152" s="50"/>
      <c r="D152" s="53" t="s">
        <v>198</v>
      </c>
      <c r="E152" s="35" t="s">
        <v>1</v>
      </c>
      <c r="F152" s="223">
        <v>4</v>
      </c>
      <c r="H152" s="12"/>
      <c r="I152" s="52"/>
    </row>
    <row r="153" spans="1:9" s="49" customFormat="1">
      <c r="A153" s="118" t="s">
        <v>176</v>
      </c>
      <c r="C153" s="50"/>
      <c r="D153" s="2" t="s">
        <v>113</v>
      </c>
      <c r="E153" s="35" t="s">
        <v>15</v>
      </c>
      <c r="F153" s="223">
        <v>1</v>
      </c>
      <c r="H153" s="12"/>
      <c r="I153" s="52"/>
    </row>
    <row r="154" spans="1:9" s="49" customFormat="1">
      <c r="A154" s="118" t="s">
        <v>176</v>
      </c>
      <c r="C154" s="50"/>
      <c r="D154" s="2" t="s">
        <v>114</v>
      </c>
      <c r="E154" s="9" t="s">
        <v>1</v>
      </c>
      <c r="F154" s="225">
        <v>1</v>
      </c>
      <c r="H154" s="12"/>
      <c r="I154" s="52"/>
    </row>
    <row r="155" spans="1:9" s="49" customFormat="1">
      <c r="A155" s="118" t="s">
        <v>176</v>
      </c>
      <c r="C155" s="50"/>
      <c r="D155" s="2" t="s">
        <v>115</v>
      </c>
      <c r="E155" s="9" t="s">
        <v>1</v>
      </c>
      <c r="F155" s="225">
        <v>1</v>
      </c>
      <c r="H155" s="12"/>
      <c r="I155" s="52"/>
    </row>
    <row r="156" spans="1:9" s="49" customFormat="1">
      <c r="A156" s="118" t="s">
        <v>176</v>
      </c>
      <c r="C156" s="50"/>
      <c r="D156" s="53" t="s">
        <v>199</v>
      </c>
      <c r="E156" s="9" t="s">
        <v>1</v>
      </c>
      <c r="F156" s="225">
        <v>1</v>
      </c>
      <c r="H156" s="12"/>
      <c r="I156" s="52"/>
    </row>
    <row r="157" spans="1:9" s="49" customFormat="1" ht="22.5">
      <c r="A157" s="118" t="s">
        <v>176</v>
      </c>
      <c r="C157" s="50"/>
      <c r="D157" s="2" t="s">
        <v>190</v>
      </c>
      <c r="E157" s="9" t="s">
        <v>15</v>
      </c>
      <c r="F157" s="225">
        <v>1</v>
      </c>
      <c r="H157" s="12"/>
      <c r="I157" s="52"/>
    </row>
    <row r="158" spans="1:9" s="49" customFormat="1" ht="22.5">
      <c r="A158" s="118" t="s">
        <v>176</v>
      </c>
      <c r="C158" s="50"/>
      <c r="D158" s="53" t="s">
        <v>191</v>
      </c>
      <c r="E158" s="9" t="s">
        <v>15</v>
      </c>
      <c r="F158" s="225">
        <v>1</v>
      </c>
      <c r="H158" s="12"/>
      <c r="I158" s="52"/>
    </row>
    <row r="159" spans="1:9" s="49" customFormat="1">
      <c r="A159" s="118" t="s">
        <v>176</v>
      </c>
      <c r="C159" s="50"/>
      <c r="D159" s="53" t="s">
        <v>192</v>
      </c>
      <c r="E159" s="9" t="s">
        <v>15</v>
      </c>
      <c r="F159" s="225">
        <v>1</v>
      </c>
      <c r="H159" s="12"/>
      <c r="I159" s="52"/>
    </row>
    <row r="160" spans="1:9" s="49" customFormat="1" ht="22.5">
      <c r="A160" s="118" t="s">
        <v>176</v>
      </c>
      <c r="C160" s="50"/>
      <c r="D160" s="53" t="s">
        <v>193</v>
      </c>
      <c r="E160" s="9" t="s">
        <v>15</v>
      </c>
      <c r="F160" s="225">
        <v>1</v>
      </c>
      <c r="H160" s="12"/>
      <c r="I160" s="52"/>
    </row>
    <row r="161" spans="1:9" s="49" customFormat="1">
      <c r="A161" s="118" t="s">
        <v>176</v>
      </c>
      <c r="C161" s="50"/>
      <c r="D161" s="53" t="s">
        <v>194</v>
      </c>
      <c r="E161" s="9" t="s">
        <v>15</v>
      </c>
      <c r="F161" s="225">
        <v>1</v>
      </c>
      <c r="H161" s="12"/>
      <c r="I161" s="52"/>
    </row>
    <row r="162" spans="1:9" s="49" customFormat="1" ht="33.75">
      <c r="A162" s="118" t="s">
        <v>176</v>
      </c>
      <c r="C162" s="50"/>
      <c r="D162" s="2" t="s">
        <v>116</v>
      </c>
      <c r="E162" s="179" t="s">
        <v>15</v>
      </c>
      <c r="F162" s="226">
        <v>1</v>
      </c>
      <c r="G162" s="180"/>
      <c r="H162" s="181"/>
      <c r="I162" s="52"/>
    </row>
    <row r="163" spans="1:9" s="49" customFormat="1">
      <c r="A163" s="118" t="s">
        <v>176</v>
      </c>
      <c r="C163" s="50"/>
      <c r="D163" s="2"/>
      <c r="E163" s="9" t="s">
        <v>15</v>
      </c>
      <c r="F163" s="225">
        <v>1</v>
      </c>
      <c r="G163" s="51"/>
      <c r="H163" s="12">
        <f t="shared" si="6"/>
        <v>0</v>
      </c>
      <c r="I163" s="52"/>
    </row>
    <row r="164" spans="1:9" s="49" customFormat="1">
      <c r="A164" s="118" t="s">
        <v>176</v>
      </c>
      <c r="C164" s="50"/>
      <c r="D164" s="2"/>
      <c r="F164" s="224"/>
      <c r="H164" s="12"/>
      <c r="I164" s="52"/>
    </row>
    <row r="165" spans="1:9" s="49" customFormat="1" ht="56.25">
      <c r="A165" s="118" t="s">
        <v>176</v>
      </c>
      <c r="C165" s="50" t="s">
        <v>107</v>
      </c>
      <c r="D165" s="2" t="s">
        <v>118</v>
      </c>
      <c r="E165" s="35" t="s">
        <v>77</v>
      </c>
      <c r="F165" s="223">
        <f>700*0.4*0.8</f>
        <v>224</v>
      </c>
      <c r="G165" s="51"/>
      <c r="H165" s="12">
        <f t="shared" si="6"/>
        <v>0</v>
      </c>
      <c r="I165" s="51"/>
    </row>
    <row r="166" spans="1:9" s="49" customFormat="1">
      <c r="A166" s="118" t="s">
        <v>176</v>
      </c>
      <c r="C166" s="50"/>
      <c r="D166" s="2"/>
      <c r="E166" s="35"/>
      <c r="F166" s="223"/>
      <c r="G166" s="51"/>
      <c r="H166" s="12"/>
      <c r="I166" s="51"/>
    </row>
    <row r="167" spans="1:9" s="49" customFormat="1" ht="33.75">
      <c r="A167" s="118" t="s">
        <v>176</v>
      </c>
      <c r="C167" s="50" t="s">
        <v>117</v>
      </c>
      <c r="D167" s="2" t="s">
        <v>120</v>
      </c>
      <c r="E167" s="35" t="s">
        <v>77</v>
      </c>
      <c r="F167" s="223">
        <f>+F165*0.05</f>
        <v>11.200000000000001</v>
      </c>
      <c r="G167" s="51"/>
      <c r="H167" s="12">
        <f t="shared" si="6"/>
        <v>0</v>
      </c>
      <c r="I167" s="51"/>
    </row>
    <row r="168" spans="1:9" s="49" customFormat="1">
      <c r="A168" s="118" t="s">
        <v>176</v>
      </c>
      <c r="C168" s="50"/>
      <c r="D168" s="2"/>
      <c r="E168" s="35"/>
      <c r="F168" s="223"/>
      <c r="G168" s="51"/>
      <c r="H168" s="12"/>
      <c r="I168" s="51"/>
    </row>
    <row r="169" spans="1:9" s="49" customFormat="1" ht="33.75">
      <c r="A169" s="118" t="s">
        <v>176</v>
      </c>
      <c r="C169" s="50" t="s">
        <v>119</v>
      </c>
      <c r="D169" s="2" t="s">
        <v>74</v>
      </c>
      <c r="E169" s="35" t="s">
        <v>77</v>
      </c>
      <c r="F169" s="223">
        <f>700*0.4*0.3</f>
        <v>84</v>
      </c>
      <c r="G169" s="51"/>
      <c r="H169" s="12">
        <f t="shared" si="6"/>
        <v>0</v>
      </c>
      <c r="I169" s="51"/>
    </row>
    <row r="170" spans="1:9" s="49" customFormat="1">
      <c r="A170" s="118" t="s">
        <v>176</v>
      </c>
      <c r="C170" s="50"/>
      <c r="D170" s="2"/>
      <c r="E170" s="35"/>
      <c r="F170" s="223"/>
      <c r="G170" s="51"/>
      <c r="H170" s="12"/>
      <c r="I170" s="51"/>
    </row>
    <row r="171" spans="1:9" s="49" customFormat="1">
      <c r="A171" s="118" t="s">
        <v>176</v>
      </c>
      <c r="C171" s="50" t="s">
        <v>121</v>
      </c>
      <c r="D171" s="2" t="s">
        <v>78</v>
      </c>
      <c r="E171" s="35" t="s">
        <v>77</v>
      </c>
      <c r="F171" s="223">
        <f>700*0.4*0.5</f>
        <v>140</v>
      </c>
      <c r="G171" s="51"/>
      <c r="H171" s="12">
        <f t="shared" si="6"/>
        <v>0</v>
      </c>
      <c r="I171" s="51"/>
    </row>
    <row r="172" spans="1:9" s="49" customFormat="1">
      <c r="A172" s="118" t="s">
        <v>176</v>
      </c>
      <c r="C172" s="50"/>
      <c r="D172" s="2"/>
      <c r="E172" s="35"/>
      <c r="F172" s="223"/>
      <c r="G172" s="51"/>
      <c r="H172" s="12"/>
      <c r="I172" s="51"/>
    </row>
    <row r="173" spans="1:9" s="49" customFormat="1" ht="22.5">
      <c r="A173" s="118" t="s">
        <v>176</v>
      </c>
      <c r="C173" s="50" t="s">
        <v>122</v>
      </c>
      <c r="D173" s="2" t="s">
        <v>124</v>
      </c>
      <c r="E173" s="35" t="s">
        <v>77</v>
      </c>
      <c r="F173" s="223">
        <f>700*0.4*0.3</f>
        <v>84</v>
      </c>
      <c r="G173" s="51"/>
      <c r="H173" s="12">
        <f t="shared" si="6"/>
        <v>0</v>
      </c>
      <c r="I173" s="51"/>
    </row>
    <row r="174" spans="1:9" s="49" customFormat="1">
      <c r="A174" s="118" t="s">
        <v>176</v>
      </c>
      <c r="C174" s="50"/>
      <c r="D174" s="2"/>
      <c r="E174" s="35"/>
      <c r="F174" s="223"/>
      <c r="G174" s="51"/>
      <c r="H174" s="12"/>
      <c r="I174" s="51"/>
    </row>
    <row r="175" spans="1:9" s="49" customFormat="1" ht="56.25">
      <c r="A175" s="118" t="s">
        <v>176</v>
      </c>
      <c r="C175" s="50" t="s">
        <v>123</v>
      </c>
      <c r="D175" s="2" t="s">
        <v>126</v>
      </c>
      <c r="F175" s="224"/>
      <c r="H175" s="12"/>
      <c r="I175" s="51"/>
    </row>
    <row r="176" spans="1:9" s="49" customFormat="1">
      <c r="A176" s="118" t="s">
        <v>176</v>
      </c>
      <c r="C176" s="50"/>
      <c r="D176" s="2" t="s">
        <v>221</v>
      </c>
      <c r="E176" s="35" t="s">
        <v>77</v>
      </c>
      <c r="F176" s="223">
        <f>(270+50)*0.6*0.2</f>
        <v>38.400000000000006</v>
      </c>
      <c r="G176" s="51"/>
      <c r="H176" s="12">
        <f t="shared" si="6"/>
        <v>0</v>
      </c>
      <c r="I176" s="51"/>
    </row>
    <row r="177" spans="1:9" s="49" customFormat="1">
      <c r="A177" s="118" t="s">
        <v>176</v>
      </c>
      <c r="C177" s="50"/>
      <c r="D177" s="2"/>
      <c r="E177" s="35"/>
      <c r="F177" s="223"/>
      <c r="G177" s="51"/>
      <c r="H177" s="12"/>
      <c r="I177" s="51"/>
    </row>
    <row r="178" spans="1:9" s="49" customFormat="1" ht="33.75">
      <c r="A178" s="118" t="s">
        <v>176</v>
      </c>
      <c r="C178" s="144" t="s">
        <v>125</v>
      </c>
      <c r="D178" s="2" t="s">
        <v>129</v>
      </c>
      <c r="E178" s="35" t="s">
        <v>105</v>
      </c>
      <c r="F178" s="223">
        <v>300</v>
      </c>
      <c r="G178" s="51"/>
      <c r="H178" s="12">
        <f t="shared" si="6"/>
        <v>0</v>
      </c>
      <c r="I178" s="52"/>
    </row>
    <row r="179" spans="1:9" s="49" customFormat="1">
      <c r="A179" s="118" t="s">
        <v>176</v>
      </c>
      <c r="C179" s="54"/>
      <c r="D179" s="2"/>
      <c r="F179" s="224"/>
      <c r="H179" s="12"/>
    </row>
    <row r="180" spans="1:9" s="241" customFormat="1" ht="33.75">
      <c r="A180" s="240" t="s">
        <v>176</v>
      </c>
      <c r="C180" s="242" t="s">
        <v>127</v>
      </c>
      <c r="D180" s="243" t="s">
        <v>222</v>
      </c>
      <c r="E180" s="244" t="s">
        <v>105</v>
      </c>
      <c r="F180" s="248">
        <v>270</v>
      </c>
      <c r="G180" s="245"/>
      <c r="H180" s="246">
        <f t="shared" ref="H180" si="7">$F180*G180</f>
        <v>0</v>
      </c>
      <c r="I180" s="247"/>
    </row>
    <row r="181" spans="1:9" s="236" customFormat="1">
      <c r="A181" s="235"/>
      <c r="C181" s="237"/>
      <c r="D181" s="238"/>
      <c r="H181" s="239"/>
    </row>
    <row r="182" spans="1:9" s="49" customFormat="1" ht="33.75">
      <c r="A182" s="118" t="s">
        <v>176</v>
      </c>
      <c r="C182" s="50" t="s">
        <v>128</v>
      </c>
      <c r="D182" s="2" t="s">
        <v>131</v>
      </c>
      <c r="E182" s="35" t="s">
        <v>105</v>
      </c>
      <c r="F182" s="223">
        <v>1300</v>
      </c>
      <c r="G182" s="51"/>
      <c r="H182" s="12">
        <f t="shared" si="6"/>
        <v>0</v>
      </c>
      <c r="I182" s="52"/>
    </row>
    <row r="183" spans="1:9" s="49" customFormat="1">
      <c r="A183" s="118" t="s">
        <v>176</v>
      </c>
      <c r="C183" s="50"/>
      <c r="D183" s="2"/>
      <c r="F183" s="224"/>
      <c r="H183" s="12"/>
    </row>
    <row r="184" spans="1:9" s="241" customFormat="1" ht="22.5">
      <c r="A184" s="240" t="s">
        <v>176</v>
      </c>
      <c r="C184" s="242" t="s">
        <v>130</v>
      </c>
      <c r="D184" s="243" t="s">
        <v>223</v>
      </c>
      <c r="E184" s="244" t="s">
        <v>105</v>
      </c>
      <c r="F184" s="244">
        <v>450</v>
      </c>
      <c r="G184" s="245"/>
      <c r="H184" s="246">
        <f t="shared" ref="H184" si="8">$F184*G184</f>
        <v>0</v>
      </c>
      <c r="I184" s="247"/>
    </row>
    <row r="185" spans="1:9" s="236" customFormat="1">
      <c r="A185" s="240" t="s">
        <v>176</v>
      </c>
      <c r="C185" s="249"/>
      <c r="D185" s="238"/>
      <c r="H185" s="239"/>
    </row>
    <row r="186" spans="1:9" s="49" customFormat="1" ht="33.75">
      <c r="A186" s="118" t="s">
        <v>176</v>
      </c>
      <c r="C186" s="250" t="s">
        <v>132</v>
      </c>
      <c r="D186" s="2" t="s">
        <v>133</v>
      </c>
      <c r="E186" s="35" t="s">
        <v>105</v>
      </c>
      <c r="F186" s="223">
        <v>900</v>
      </c>
      <c r="G186" s="51"/>
      <c r="H186" s="12">
        <f t="shared" si="6"/>
        <v>0</v>
      </c>
      <c r="I186" s="51"/>
    </row>
    <row r="187" spans="1:9" s="49" customFormat="1">
      <c r="A187" s="118" t="s">
        <v>176</v>
      </c>
      <c r="C187" s="50"/>
      <c r="D187" s="2"/>
      <c r="F187" s="224"/>
      <c r="H187" s="12"/>
      <c r="I187" s="52"/>
    </row>
    <row r="188" spans="1:9" s="49" customFormat="1" ht="22.5">
      <c r="A188" s="118" t="s">
        <v>176</v>
      </c>
      <c r="C188" s="50" t="s">
        <v>134</v>
      </c>
      <c r="D188" s="2" t="s">
        <v>135</v>
      </c>
      <c r="E188" s="35" t="s">
        <v>105</v>
      </c>
      <c r="F188" s="223">
        <v>200</v>
      </c>
      <c r="G188" s="51"/>
      <c r="H188" s="12">
        <f t="shared" si="6"/>
        <v>0</v>
      </c>
      <c r="I188" s="51"/>
    </row>
    <row r="189" spans="1:9" s="49" customFormat="1">
      <c r="A189" s="118" t="s">
        <v>176</v>
      </c>
      <c r="C189" s="50"/>
      <c r="D189" s="2"/>
      <c r="F189" s="224"/>
      <c r="H189" s="12"/>
      <c r="I189" s="52"/>
    </row>
    <row r="190" spans="1:9" s="49" customFormat="1" ht="22.5">
      <c r="A190" s="118" t="s">
        <v>176</v>
      </c>
      <c r="C190" s="50" t="s">
        <v>136</v>
      </c>
      <c r="D190" s="2" t="s">
        <v>137</v>
      </c>
      <c r="E190" s="35" t="s">
        <v>1</v>
      </c>
      <c r="F190" s="223">
        <v>30</v>
      </c>
      <c r="G190" s="51"/>
      <c r="H190" s="12">
        <f t="shared" si="6"/>
        <v>0</v>
      </c>
      <c r="I190" s="51"/>
    </row>
    <row r="191" spans="1:9" s="49" customFormat="1">
      <c r="A191" s="118" t="s">
        <v>176</v>
      </c>
      <c r="C191" s="50"/>
      <c r="D191" s="2"/>
      <c r="F191" s="224"/>
      <c r="H191" s="12"/>
      <c r="I191" s="52"/>
    </row>
    <row r="192" spans="1:9" s="49" customFormat="1" ht="22.5">
      <c r="A192" s="118" t="s">
        <v>176</v>
      </c>
      <c r="C192" s="50" t="s">
        <v>138</v>
      </c>
      <c r="D192" s="2" t="s">
        <v>139</v>
      </c>
      <c r="E192" s="35" t="s">
        <v>105</v>
      </c>
      <c r="F192" s="223">
        <v>700</v>
      </c>
      <c r="G192" s="51"/>
      <c r="H192" s="12">
        <f t="shared" si="6"/>
        <v>0</v>
      </c>
      <c r="I192" s="51"/>
    </row>
    <row r="193" spans="1:9" s="49" customFormat="1">
      <c r="A193" s="118" t="s">
        <v>176</v>
      </c>
      <c r="C193" s="50"/>
      <c r="D193" s="2"/>
      <c r="E193" s="35"/>
      <c r="F193" s="223"/>
      <c r="G193" s="51"/>
      <c r="H193" s="12"/>
      <c r="I193" s="51"/>
    </row>
    <row r="194" spans="1:9" s="49" customFormat="1" ht="22.5">
      <c r="A194" s="118" t="s">
        <v>176</v>
      </c>
      <c r="C194" s="50" t="s">
        <v>140</v>
      </c>
      <c r="D194" s="2" t="s">
        <v>141</v>
      </c>
      <c r="E194" s="35" t="s">
        <v>105</v>
      </c>
      <c r="F194" s="223">
        <v>2300</v>
      </c>
      <c r="G194" s="51"/>
      <c r="H194" s="12">
        <f t="shared" si="6"/>
        <v>0</v>
      </c>
      <c r="I194" s="51"/>
    </row>
    <row r="195" spans="1:9" s="49" customFormat="1">
      <c r="A195" s="118" t="s">
        <v>176</v>
      </c>
      <c r="C195" s="50"/>
      <c r="D195" s="2"/>
      <c r="F195" s="224"/>
      <c r="H195" s="12"/>
      <c r="I195" s="52"/>
    </row>
    <row r="196" spans="1:9" s="49" customFormat="1" ht="22.5">
      <c r="A196" s="118" t="s">
        <v>176</v>
      </c>
      <c r="C196" s="50" t="s">
        <v>142</v>
      </c>
      <c r="D196" s="2" t="s">
        <v>143</v>
      </c>
      <c r="E196" s="35" t="s">
        <v>105</v>
      </c>
      <c r="F196" s="223">
        <v>600</v>
      </c>
      <c r="G196" s="51"/>
      <c r="H196" s="12">
        <f t="shared" si="6"/>
        <v>0</v>
      </c>
      <c r="I196" s="51"/>
    </row>
    <row r="197" spans="1:9" s="49" customFormat="1">
      <c r="A197" s="118" t="s">
        <v>176</v>
      </c>
      <c r="C197" s="50"/>
      <c r="D197" s="2"/>
      <c r="F197" s="224"/>
      <c r="H197" s="12"/>
      <c r="I197" s="52"/>
    </row>
    <row r="198" spans="1:9" s="49" customFormat="1" ht="22.5">
      <c r="A198" s="118" t="s">
        <v>176</v>
      </c>
      <c r="C198" s="50" t="s">
        <v>144</v>
      </c>
      <c r="D198" s="2" t="s">
        <v>182</v>
      </c>
      <c r="E198" s="35" t="s">
        <v>1</v>
      </c>
      <c r="F198" s="223">
        <v>15</v>
      </c>
      <c r="G198" s="51"/>
      <c r="H198" s="12">
        <f t="shared" si="6"/>
        <v>0</v>
      </c>
      <c r="I198" s="51"/>
    </row>
    <row r="199" spans="1:9" s="49" customFormat="1">
      <c r="A199" s="118" t="s">
        <v>176</v>
      </c>
      <c r="D199" s="2"/>
      <c r="F199" s="224"/>
      <c r="H199" s="12"/>
      <c r="I199" s="52"/>
    </row>
    <row r="200" spans="1:9" s="49" customFormat="1" ht="56.25">
      <c r="A200" s="118" t="s">
        <v>176</v>
      </c>
      <c r="B200" s="49" t="s">
        <v>172</v>
      </c>
      <c r="C200" s="144" t="s">
        <v>229</v>
      </c>
      <c r="D200" s="2" t="s">
        <v>145</v>
      </c>
      <c r="E200" s="35"/>
      <c r="F200" s="223"/>
      <c r="G200" s="51"/>
      <c r="H200" s="12"/>
      <c r="I200" s="51"/>
    </row>
    <row r="201" spans="1:9" s="49" customFormat="1">
      <c r="A201" s="118" t="s">
        <v>176</v>
      </c>
      <c r="B201" s="49" t="s">
        <v>172</v>
      </c>
      <c r="C201" s="50"/>
      <c r="D201" s="2" t="s">
        <v>146</v>
      </c>
      <c r="E201" s="35" t="s">
        <v>1</v>
      </c>
      <c r="F201" s="223">
        <v>30</v>
      </c>
      <c r="G201" s="51"/>
      <c r="H201" s="12">
        <f t="shared" si="6"/>
        <v>0</v>
      </c>
      <c r="I201" s="52"/>
    </row>
    <row r="202" spans="1:9" s="49" customFormat="1">
      <c r="A202" s="118" t="s">
        <v>176</v>
      </c>
      <c r="C202" s="50"/>
      <c r="D202" s="2" t="s">
        <v>147</v>
      </c>
      <c r="E202" s="35" t="s">
        <v>1</v>
      </c>
      <c r="F202" s="223">
        <v>30</v>
      </c>
      <c r="G202" s="51"/>
      <c r="H202" s="12">
        <f t="shared" si="6"/>
        <v>0</v>
      </c>
      <c r="I202" s="52"/>
    </row>
    <row r="203" spans="1:9" s="49" customFormat="1">
      <c r="A203" s="118" t="s">
        <v>176</v>
      </c>
      <c r="C203" s="54"/>
      <c r="D203" s="3"/>
      <c r="E203" s="48"/>
      <c r="F203" s="223"/>
      <c r="G203" s="37"/>
      <c r="H203" s="12"/>
      <c r="I203" s="37"/>
    </row>
    <row r="204" spans="1:9" s="49" customFormat="1" ht="33.75">
      <c r="A204" s="118" t="s">
        <v>176</v>
      </c>
      <c r="B204" s="49" t="s">
        <v>173</v>
      </c>
      <c r="C204" s="50" t="s">
        <v>148</v>
      </c>
      <c r="D204" s="2" t="s">
        <v>149</v>
      </c>
      <c r="E204" s="35"/>
      <c r="F204" s="223"/>
      <c r="G204" s="51"/>
      <c r="H204" s="12"/>
      <c r="I204" s="51"/>
    </row>
    <row r="205" spans="1:9" s="49" customFormat="1">
      <c r="A205" s="118" t="s">
        <v>176</v>
      </c>
      <c r="B205" s="49" t="s">
        <v>173</v>
      </c>
      <c r="C205" s="50"/>
      <c r="D205" s="2" t="s">
        <v>146</v>
      </c>
      <c r="E205" s="35" t="s">
        <v>1</v>
      </c>
      <c r="F205" s="223">
        <v>40</v>
      </c>
      <c r="G205" s="51"/>
      <c r="H205" s="12">
        <f t="shared" ref="H205:H222" si="9">$F205*G205</f>
        <v>0</v>
      </c>
      <c r="I205" s="52"/>
    </row>
    <row r="206" spans="1:9" s="49" customFormat="1">
      <c r="A206" s="118" t="s">
        <v>176</v>
      </c>
      <c r="C206" s="50"/>
      <c r="D206" s="2" t="s">
        <v>150</v>
      </c>
      <c r="E206" s="35" t="s">
        <v>1</v>
      </c>
      <c r="F206" s="223">
        <v>40</v>
      </c>
      <c r="G206" s="51"/>
      <c r="H206" s="12">
        <f t="shared" si="9"/>
        <v>0</v>
      </c>
      <c r="I206" s="52"/>
    </row>
    <row r="207" spans="1:9" s="49" customFormat="1">
      <c r="A207" s="118" t="s">
        <v>176</v>
      </c>
      <c r="C207" s="54"/>
      <c r="D207" s="3"/>
      <c r="E207" s="48"/>
      <c r="F207" s="223"/>
      <c r="G207" s="37"/>
      <c r="H207" s="12"/>
      <c r="I207" s="37"/>
    </row>
    <row r="208" spans="1:9" s="241" customFormat="1">
      <c r="A208" s="240" t="s">
        <v>176</v>
      </c>
      <c r="B208" s="241" t="s">
        <v>225</v>
      </c>
      <c r="C208" s="256" t="s">
        <v>151</v>
      </c>
      <c r="D208" s="243" t="s">
        <v>224</v>
      </c>
      <c r="E208" s="244"/>
      <c r="F208" s="244"/>
      <c r="G208" s="245"/>
      <c r="H208" s="246"/>
      <c r="I208" s="245"/>
    </row>
    <row r="209" spans="1:9" s="241" customFormat="1">
      <c r="A209" s="240" t="s">
        <v>176</v>
      </c>
      <c r="B209" s="241" t="s">
        <v>225</v>
      </c>
      <c r="C209" s="255"/>
      <c r="D209" s="243" t="s">
        <v>146</v>
      </c>
      <c r="E209" s="244" t="s">
        <v>1</v>
      </c>
      <c r="F209" s="248">
        <v>10</v>
      </c>
      <c r="G209" s="245"/>
      <c r="H209" s="246">
        <f t="shared" ref="H209:H210" si="10">$F209*G209</f>
        <v>0</v>
      </c>
      <c r="I209" s="247"/>
    </row>
    <row r="210" spans="1:9" s="241" customFormat="1">
      <c r="A210" s="240" t="s">
        <v>176</v>
      </c>
      <c r="C210" s="255"/>
      <c r="D210" s="243" t="s">
        <v>150</v>
      </c>
      <c r="E210" s="244" t="s">
        <v>1</v>
      </c>
      <c r="F210" s="248">
        <v>10</v>
      </c>
      <c r="G210" s="245"/>
      <c r="H210" s="246">
        <f t="shared" si="10"/>
        <v>0</v>
      </c>
      <c r="I210" s="247"/>
    </row>
    <row r="211" spans="1:9" s="236" customFormat="1">
      <c r="A211" s="235" t="s">
        <v>176</v>
      </c>
      <c r="C211" s="237"/>
      <c r="D211" s="251"/>
      <c r="E211" s="252"/>
      <c r="F211" s="253"/>
      <c r="G211" s="254"/>
      <c r="H211" s="239"/>
      <c r="I211" s="254"/>
    </row>
    <row r="212" spans="1:9" s="49" customFormat="1" ht="22.5">
      <c r="A212" s="118" t="s">
        <v>176</v>
      </c>
      <c r="C212" s="250" t="s">
        <v>161</v>
      </c>
      <c r="D212" s="3" t="s">
        <v>152</v>
      </c>
      <c r="E212" s="35"/>
      <c r="F212" s="223"/>
      <c r="G212" s="51"/>
      <c r="H212" s="12"/>
      <c r="I212" s="51"/>
    </row>
    <row r="213" spans="1:9" s="49" customFormat="1">
      <c r="A213" s="118" t="s">
        <v>176</v>
      </c>
      <c r="C213" s="50"/>
      <c r="D213" s="3" t="s">
        <v>153</v>
      </c>
      <c r="F213" s="224"/>
      <c r="H213" s="12"/>
    </row>
    <row r="214" spans="1:9" s="49" customFormat="1">
      <c r="A214" s="118" t="s">
        <v>176</v>
      </c>
      <c r="C214" s="54"/>
      <c r="D214" s="3" t="s">
        <v>154</v>
      </c>
      <c r="E214" s="48"/>
      <c r="F214" s="223"/>
      <c r="G214" s="37"/>
      <c r="H214" s="12"/>
      <c r="I214" s="37"/>
    </row>
    <row r="215" spans="1:9" s="49" customFormat="1">
      <c r="A215" s="118" t="s">
        <v>176</v>
      </c>
      <c r="C215" s="54"/>
      <c r="D215" s="3" t="s">
        <v>155</v>
      </c>
      <c r="E215" s="48"/>
      <c r="F215" s="223"/>
      <c r="G215" s="37"/>
      <c r="H215" s="12"/>
      <c r="I215" s="37"/>
    </row>
    <row r="216" spans="1:9" s="49" customFormat="1">
      <c r="A216" s="118" t="s">
        <v>176</v>
      </c>
      <c r="C216" s="54"/>
      <c r="D216" s="3" t="s">
        <v>156</v>
      </c>
      <c r="E216" s="35"/>
      <c r="F216" s="223"/>
      <c r="G216" s="51"/>
      <c r="H216" s="12"/>
    </row>
    <row r="217" spans="1:9" s="49" customFormat="1">
      <c r="A217" s="118" t="s">
        <v>176</v>
      </c>
      <c r="C217" s="54"/>
      <c r="D217" s="3" t="s">
        <v>157</v>
      </c>
      <c r="F217" s="224"/>
      <c r="H217" s="12"/>
      <c r="I217" s="52"/>
    </row>
    <row r="218" spans="1:9" s="49" customFormat="1">
      <c r="A218" s="118" t="s">
        <v>176</v>
      </c>
      <c r="C218" s="54"/>
      <c r="D218" s="3" t="s">
        <v>158</v>
      </c>
      <c r="F218" s="224"/>
      <c r="H218" s="12"/>
      <c r="I218" s="52"/>
    </row>
    <row r="219" spans="1:9" s="49" customFormat="1">
      <c r="A219" s="118" t="s">
        <v>176</v>
      </c>
      <c r="C219" s="54"/>
      <c r="D219" s="3" t="s">
        <v>159</v>
      </c>
      <c r="F219" s="224"/>
      <c r="H219" s="12"/>
      <c r="I219" s="52"/>
    </row>
    <row r="220" spans="1:9" s="49" customFormat="1">
      <c r="A220" s="118" t="s">
        <v>176</v>
      </c>
      <c r="C220" s="54"/>
      <c r="D220" s="3" t="s">
        <v>160</v>
      </c>
      <c r="E220" s="35" t="s">
        <v>103</v>
      </c>
      <c r="F220" s="223">
        <v>1</v>
      </c>
      <c r="G220" s="51"/>
      <c r="H220" s="12">
        <f t="shared" si="9"/>
        <v>0</v>
      </c>
      <c r="I220" s="52"/>
    </row>
    <row r="221" spans="1:9" s="49" customFormat="1">
      <c r="A221" s="118" t="s">
        <v>176</v>
      </c>
      <c r="C221" s="54"/>
      <c r="D221" s="3"/>
      <c r="F221" s="224"/>
      <c r="H221" s="12"/>
      <c r="I221" s="52"/>
    </row>
    <row r="222" spans="1:9" s="49" customFormat="1" ht="22.5">
      <c r="A222" s="118" t="s">
        <v>176</v>
      </c>
      <c r="C222" s="250" t="s">
        <v>162</v>
      </c>
      <c r="D222" s="2" t="s">
        <v>79</v>
      </c>
      <c r="E222" s="35" t="s">
        <v>103</v>
      </c>
      <c r="F222" s="223">
        <v>1</v>
      </c>
      <c r="G222" s="51"/>
      <c r="H222" s="12">
        <f t="shared" si="9"/>
        <v>0</v>
      </c>
      <c r="I222" s="51"/>
    </row>
    <row r="223" spans="1:9" s="49" customFormat="1">
      <c r="A223" s="118" t="s">
        <v>176</v>
      </c>
      <c r="C223" s="54"/>
      <c r="D223" s="3"/>
      <c r="F223" s="224"/>
      <c r="H223" s="12"/>
      <c r="I223" s="52"/>
    </row>
    <row r="224" spans="1:9" s="49" customFormat="1" ht="56.25">
      <c r="A224" s="118" t="s">
        <v>176</v>
      </c>
      <c r="C224" s="250" t="s">
        <v>230</v>
      </c>
      <c r="D224" s="2" t="s">
        <v>231</v>
      </c>
      <c r="E224" s="35"/>
      <c r="F224" s="223"/>
      <c r="G224" s="51"/>
      <c r="H224" s="12"/>
      <c r="I224" s="51"/>
    </row>
    <row r="225" spans="1:9" s="49" customFormat="1">
      <c r="A225" s="118" t="s">
        <v>176</v>
      </c>
      <c r="C225" s="50"/>
      <c r="D225" s="55" t="s">
        <v>163</v>
      </c>
      <c r="E225" s="35" t="s">
        <v>1</v>
      </c>
      <c r="F225" s="223">
        <v>0.1</v>
      </c>
      <c r="G225" s="51">
        <f>SUM(H140:H222)-H205-H209-H201</f>
        <v>0</v>
      </c>
      <c r="H225" s="12">
        <f>$F225*G225</f>
        <v>0</v>
      </c>
      <c r="I225" s="56"/>
    </row>
    <row r="226" spans="1:9" s="49" customFormat="1">
      <c r="A226" s="118" t="s">
        <v>176</v>
      </c>
      <c r="C226" s="54"/>
      <c r="D226" s="3"/>
      <c r="E226" s="35"/>
      <c r="F226" s="223"/>
      <c r="G226" s="51"/>
      <c r="H226" s="52"/>
      <c r="I226" s="52"/>
    </row>
    <row r="227" spans="1:9" s="49" customFormat="1">
      <c r="A227" s="118" t="s">
        <v>177</v>
      </c>
      <c r="C227" s="57" t="s">
        <v>82</v>
      </c>
      <c r="D227" s="7" t="s">
        <v>189</v>
      </c>
      <c r="E227" s="58"/>
      <c r="F227" s="227"/>
      <c r="G227" s="108"/>
      <c r="H227" s="122">
        <f>SUM(H140:H225)</f>
        <v>0</v>
      </c>
      <c r="I227" s="59"/>
    </row>
    <row r="228" spans="1:9" s="49" customFormat="1">
      <c r="A228" s="118"/>
      <c r="C228" s="57"/>
      <c r="D228" s="7"/>
      <c r="E228" s="58"/>
      <c r="F228" s="227"/>
      <c r="G228" s="108"/>
      <c r="H228" s="122"/>
      <c r="I228" s="59"/>
    </row>
    <row r="229" spans="1:9">
      <c r="A229" s="118" t="s">
        <v>177</v>
      </c>
      <c r="C229" s="137"/>
      <c r="D229" s="72"/>
      <c r="E229" s="34"/>
      <c r="F229" s="228"/>
      <c r="G229" s="37"/>
      <c r="H229" s="37"/>
    </row>
    <row r="230" spans="1:9" ht="12.75">
      <c r="A230" s="118" t="s">
        <v>177</v>
      </c>
      <c r="C230" s="54"/>
      <c r="D230" s="182" t="s">
        <v>50</v>
      </c>
      <c r="E230" s="35"/>
      <c r="F230" s="229"/>
      <c r="G230" s="37"/>
      <c r="H230" s="12"/>
    </row>
    <row r="231" spans="1:9">
      <c r="C231" s="54"/>
      <c r="D231" s="7"/>
      <c r="E231" s="35"/>
      <c r="F231" s="229"/>
      <c r="G231" s="37"/>
      <c r="H231" s="12"/>
    </row>
    <row r="232" spans="1:9">
      <c r="A232" s="118" t="s">
        <v>177</v>
      </c>
      <c r="C232" s="57" t="s">
        <v>80</v>
      </c>
      <c r="D232" s="7" t="s">
        <v>81</v>
      </c>
      <c r="E232" s="8"/>
      <c r="F232" s="230"/>
      <c r="G232" s="108"/>
      <c r="H232" s="28">
        <f>SUM(H233:H237)</f>
        <v>0</v>
      </c>
    </row>
    <row r="233" spans="1:9">
      <c r="A233" s="118" t="s">
        <v>177</v>
      </c>
      <c r="C233" s="50" t="s">
        <v>166</v>
      </c>
      <c r="D233" s="73" t="str">
        <f>D29</f>
        <v>PRIPREMNI RADOVI</v>
      </c>
      <c r="E233" s="48"/>
      <c r="F233" s="229"/>
      <c r="G233" s="37"/>
      <c r="H233" s="12">
        <f>H29</f>
        <v>0</v>
      </c>
      <c r="I233" s="12"/>
    </row>
    <row r="234" spans="1:9">
      <c r="A234" s="118" t="s">
        <v>177</v>
      </c>
      <c r="C234" s="50" t="str">
        <f>C45</f>
        <v>II.</v>
      </c>
      <c r="D234" s="73" t="str">
        <f>D45</f>
        <v>ZEMLJANI RADOVI</v>
      </c>
      <c r="E234" s="48"/>
      <c r="F234" s="229"/>
      <c r="G234" s="37"/>
      <c r="H234" s="12">
        <f>H45</f>
        <v>0</v>
      </c>
      <c r="I234" s="12"/>
    </row>
    <row r="235" spans="1:9">
      <c r="A235" s="118" t="s">
        <v>177</v>
      </c>
      <c r="C235" s="50" t="str">
        <f>C68</f>
        <v>III.</v>
      </c>
      <c r="D235" s="73" t="str">
        <f>D68</f>
        <v>ODVODNJA</v>
      </c>
      <c r="E235" s="48"/>
      <c r="F235" s="229"/>
      <c r="G235" s="37"/>
      <c r="H235" s="12">
        <f>H68</f>
        <v>0</v>
      </c>
      <c r="I235" s="12"/>
    </row>
    <row r="236" spans="1:9">
      <c r="A236" s="118" t="s">
        <v>177</v>
      </c>
      <c r="C236" s="50" t="str">
        <f>C111</f>
        <v>IV.</v>
      </c>
      <c r="D236" s="73" t="str">
        <f>D111</f>
        <v>DOVOD VODE</v>
      </c>
      <c r="E236" s="48"/>
      <c r="F236" s="229"/>
      <c r="G236" s="37"/>
      <c r="H236" s="12">
        <f>H111</f>
        <v>0</v>
      </c>
      <c r="I236" s="12"/>
    </row>
    <row r="237" spans="1:9">
      <c r="A237" s="118" t="s">
        <v>177</v>
      </c>
      <c r="C237" s="50" t="str">
        <f t="shared" ref="C237:D237" si="11">C135</f>
        <v>V.</v>
      </c>
      <c r="D237" s="73" t="str">
        <f t="shared" si="11"/>
        <v>ZAVRŠNI RADOVI</v>
      </c>
      <c r="E237" s="48"/>
      <c r="F237" s="229"/>
      <c r="G237" s="37"/>
      <c r="H237" s="12">
        <f t="shared" ref="H237" si="12">H135</f>
        <v>0</v>
      </c>
      <c r="I237" s="12"/>
    </row>
    <row r="238" spans="1:9">
      <c r="A238" s="118" t="s">
        <v>177</v>
      </c>
      <c r="C238" s="50"/>
      <c r="D238" s="73"/>
      <c r="E238" s="48"/>
      <c r="F238" s="229"/>
      <c r="G238" s="37"/>
      <c r="H238" s="12"/>
      <c r="I238" s="12"/>
    </row>
    <row r="239" spans="1:9">
      <c r="A239" s="118" t="s">
        <v>177</v>
      </c>
      <c r="C239" s="57" t="s">
        <v>82</v>
      </c>
      <c r="D239" s="7" t="s">
        <v>42</v>
      </c>
      <c r="E239" s="8"/>
      <c r="F239" s="230"/>
      <c r="G239" s="108"/>
      <c r="H239" s="116">
        <f>H227</f>
        <v>0</v>
      </c>
      <c r="I239" s="28"/>
    </row>
    <row r="240" spans="1:9" s="4" customFormat="1">
      <c r="A240" s="118" t="s">
        <v>177</v>
      </c>
      <c r="C240" s="138"/>
      <c r="D240" s="29" t="s">
        <v>51</v>
      </c>
      <c r="E240" s="99"/>
      <c r="F240" s="231"/>
      <c r="G240" s="100"/>
      <c r="H240" s="117">
        <f>H232+H239</f>
        <v>0</v>
      </c>
    </row>
    <row r="241" spans="1:9">
      <c r="A241" s="118" t="s">
        <v>177</v>
      </c>
      <c r="C241" s="139"/>
      <c r="D241" s="3"/>
      <c r="E241" s="36"/>
      <c r="F241" s="232"/>
      <c r="G241" s="90"/>
      <c r="H241" s="14"/>
    </row>
    <row r="242" spans="1:9">
      <c r="A242" s="118" t="s">
        <v>177</v>
      </c>
    </row>
    <row r="243" spans="1:9">
      <c r="A243" s="118" t="s">
        <v>177</v>
      </c>
      <c r="C243" s="141"/>
      <c r="D243" s="83" t="s">
        <v>169</v>
      </c>
      <c r="E243" s="83"/>
      <c r="F243" s="233"/>
      <c r="G243" s="83"/>
      <c r="H243" s="83"/>
      <c r="I243" s="83"/>
    </row>
    <row r="244" spans="1:9">
      <c r="A244" s="118" t="s">
        <v>177</v>
      </c>
      <c r="B244" s="26" t="s">
        <v>168</v>
      </c>
      <c r="C244" s="142" t="s">
        <v>97</v>
      </c>
      <c r="D244" s="3" t="s">
        <v>171</v>
      </c>
      <c r="H244" s="77">
        <f>SUMIF($B11:$B240,$B244,H11:H240)</f>
        <v>0</v>
      </c>
      <c r="I244" s="77"/>
    </row>
    <row r="245" spans="1:9">
      <c r="A245" s="118" t="s">
        <v>177</v>
      </c>
      <c r="B245" s="49" t="s">
        <v>172</v>
      </c>
      <c r="C245" s="123" t="s">
        <v>96</v>
      </c>
      <c r="D245" s="74" t="s">
        <v>227</v>
      </c>
      <c r="H245" s="77">
        <f>SUMIF($B11:$B240,$B245,H11:H240)</f>
        <v>0</v>
      </c>
      <c r="I245" s="77"/>
    </row>
    <row r="246" spans="1:9">
      <c r="A246" s="118" t="s">
        <v>177</v>
      </c>
      <c r="B246" s="49" t="s">
        <v>173</v>
      </c>
      <c r="C246" s="123" t="s">
        <v>106</v>
      </c>
      <c r="D246" s="74" t="s">
        <v>228</v>
      </c>
      <c r="H246" s="77">
        <f>SUMIF($B11:$B240,$B246,H11:H240)</f>
        <v>0</v>
      </c>
      <c r="I246" s="77"/>
    </row>
    <row r="247" spans="1:9">
      <c r="B247" s="241" t="s">
        <v>225</v>
      </c>
      <c r="C247" s="157" t="s">
        <v>107</v>
      </c>
      <c r="D247" s="74" t="s">
        <v>226</v>
      </c>
      <c r="H247" s="77">
        <f>SUMIF($B12:$B241,$B247,H12:H241)</f>
        <v>0</v>
      </c>
      <c r="I247" s="77"/>
    </row>
    <row r="248" spans="1:9" s="102" customFormat="1">
      <c r="A248" s="118" t="s">
        <v>177</v>
      </c>
      <c r="C248" s="143"/>
      <c r="D248" s="29" t="s">
        <v>170</v>
      </c>
      <c r="E248" s="103"/>
      <c r="F248" s="234"/>
      <c r="G248" s="115"/>
      <c r="H248" s="105">
        <f>SUM(H244:H247)</f>
        <v>0</v>
      </c>
      <c r="I248" s="106"/>
    </row>
    <row r="249" spans="1:9">
      <c r="A249" s="118" t="s">
        <v>177</v>
      </c>
    </row>
  </sheetData>
  <conditionalFormatting sqref="A1:A4 A6:A130 A133:A179 A182:A183 A186:A207 A212:A1048576">
    <cfRule type="containsText" dxfId="7" priority="6" operator="containsText" text="z">
      <formula>NOT(ISERROR(SEARCH("z",A1)))</formula>
    </cfRule>
  </conditionalFormatting>
  <conditionalFormatting sqref="A5">
    <cfRule type="containsText" dxfId="6" priority="5" operator="containsText" text="z">
      <formula>NOT(ISERROR(SEARCH("z",A5)))</formula>
    </cfRule>
  </conditionalFormatting>
  <conditionalFormatting sqref="A131:A132">
    <cfRule type="containsText" dxfId="5" priority="4" operator="containsText" text="z">
      <formula>NOT(ISERROR(SEARCH("z",A131)))</formula>
    </cfRule>
  </conditionalFormatting>
  <conditionalFormatting sqref="A180:A181">
    <cfRule type="containsText" dxfId="4" priority="3" operator="containsText" text="z">
      <formula>NOT(ISERROR(SEARCH("z",A180)))</formula>
    </cfRule>
  </conditionalFormatting>
  <conditionalFormatting sqref="A184:A185">
    <cfRule type="containsText" dxfId="3" priority="2" operator="containsText" text="z">
      <formula>NOT(ISERROR(SEARCH("z",A184)))</formula>
    </cfRule>
  </conditionalFormatting>
  <conditionalFormatting sqref="A208:A211">
    <cfRule type="containsText" dxfId="2" priority="1" operator="containsText" text="z">
      <formula>NOT(ISERROR(SEARCH("z",A208)))</formula>
    </cfRule>
  </conditionalFormatting>
  <pageMargins left="0.7" right="0.7" top="0.75" bottom="0.75" header="0.3" footer="0.3"/>
  <pageSetup paperSize="9" scale="76" fitToHeight="0" orientation="portrait" r:id="rId1"/>
  <rowBreaks count="1" manualBreakCount="1">
    <brk id="69" min="1" max="8" man="1"/>
  </rowBreaks>
  <ignoredErrors>
    <ignoredError sqref="C11:C23 C33:C43 C49:C66 C72:C108 C140:C143 C123:C133 C115:C120 C187 C182:C183 C179 C176:C177 C174 C172 C170 C168 C166 C145:C164 C244:C246 C144 C247 C165 C167 C169 C171 C173 C225:C243 C175 C178 C180:C181 C184:C186 C200:C207 C188:C198 C223 C209:C211 C213:C221 C208 C222 C212 C224" numberStoredAsText="1"/>
    <ignoredError sqref="H1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view="pageBreakPreview" topLeftCell="A25" zoomScaleNormal="100" zoomScaleSheetLayoutView="100" workbookViewId="0">
      <selection activeCell="H47" sqref="H47"/>
    </sheetView>
  </sheetViews>
  <sheetFormatPr defaultColWidth="9.140625" defaultRowHeight="11.25"/>
  <cols>
    <col min="1" max="1" width="6.7109375" style="118" customWidth="1"/>
    <col min="2" max="2" width="6.28515625" style="26" bestFit="1" customWidth="1"/>
    <col min="3" max="3" width="4" style="123" customWidth="1"/>
    <col min="4" max="4" width="47.5703125" style="74" customWidth="1"/>
    <col min="5" max="5" width="5.7109375" style="62" customWidth="1"/>
    <col min="6" max="6" width="10.140625" style="91" customWidth="1"/>
    <col min="7" max="7" width="12.7109375" style="63" customWidth="1"/>
    <col min="8" max="8" width="12.85546875" style="63" customWidth="1"/>
    <col min="9" max="9" width="12.140625" style="26" customWidth="1"/>
    <col min="10" max="16384" width="9.140625" style="26"/>
  </cols>
  <sheetData>
    <row r="2" spans="1:9">
      <c r="C2" s="124"/>
      <c r="D2" s="10" t="s">
        <v>55</v>
      </c>
      <c r="E2" s="38"/>
      <c r="F2" s="92"/>
      <c r="G2" s="15"/>
      <c r="H2" s="15"/>
      <c r="I2" s="4"/>
    </row>
    <row r="3" spans="1:9">
      <c r="C3" s="124"/>
      <c r="D3" s="10" t="s">
        <v>205</v>
      </c>
      <c r="E3" s="38"/>
      <c r="F3" s="92"/>
      <c r="G3" s="84"/>
      <c r="H3" s="84"/>
      <c r="I3" s="84"/>
    </row>
    <row r="4" spans="1:9" ht="12" thickBot="1">
      <c r="C4" s="124"/>
      <c r="D4" s="10"/>
      <c r="E4" s="38"/>
      <c r="F4" s="92"/>
      <c r="H4" s="16"/>
      <c r="I4" s="11"/>
    </row>
    <row r="5" spans="1:9" s="62" customFormat="1" ht="12" thickBot="1">
      <c r="A5" s="118"/>
      <c r="C5" s="145" t="s">
        <v>164</v>
      </c>
      <c r="D5" s="146" t="s">
        <v>73</v>
      </c>
      <c r="E5" s="146" t="s">
        <v>46</v>
      </c>
      <c r="F5" s="147" t="s">
        <v>47</v>
      </c>
      <c r="G5" s="148" t="s">
        <v>183</v>
      </c>
      <c r="H5" s="152"/>
      <c r="I5" s="150" t="s">
        <v>57</v>
      </c>
    </row>
    <row r="6" spans="1:9">
      <c r="C6" s="125"/>
      <c r="D6" s="10"/>
      <c r="E6" s="33"/>
      <c r="F6" s="112"/>
      <c r="G6" s="27"/>
      <c r="H6" s="27"/>
      <c r="I6" s="43"/>
    </row>
    <row r="7" spans="1:9">
      <c r="C7" s="125" t="s">
        <v>80</v>
      </c>
      <c r="D7" s="5" t="s">
        <v>215</v>
      </c>
      <c r="E7" s="17"/>
      <c r="F7" s="93"/>
      <c r="G7" s="16"/>
      <c r="H7" s="16"/>
      <c r="I7" s="27"/>
    </row>
    <row r="8" spans="1:9">
      <c r="C8" s="125"/>
      <c r="D8" s="5"/>
      <c r="E8" s="17"/>
      <c r="F8" s="93"/>
      <c r="G8" s="16"/>
      <c r="H8" s="16"/>
      <c r="I8" s="27"/>
    </row>
    <row r="9" spans="1:9" ht="67.5">
      <c r="A9" s="153"/>
      <c r="B9" s="161"/>
      <c r="C9" s="128" t="s">
        <v>97</v>
      </c>
      <c r="D9" s="21" t="s">
        <v>208</v>
      </c>
      <c r="E9" s="19" t="s">
        <v>75</v>
      </c>
      <c r="F9" s="94">
        <v>160</v>
      </c>
      <c r="G9" s="12"/>
      <c r="H9" s="12">
        <f>$F9*G9</f>
        <v>0</v>
      </c>
      <c r="I9" s="20"/>
    </row>
    <row r="10" spans="1:9">
      <c r="A10" s="153"/>
      <c r="B10" s="161"/>
      <c r="C10" s="162"/>
      <c r="D10" s="163"/>
      <c r="E10" s="164"/>
      <c r="F10" s="165"/>
      <c r="G10" s="166"/>
      <c r="H10" s="166"/>
      <c r="I10" s="165"/>
    </row>
    <row r="11" spans="1:9" ht="67.5">
      <c r="A11" s="153"/>
      <c r="B11" s="161"/>
      <c r="C11" s="128" t="s">
        <v>96</v>
      </c>
      <c r="D11" s="21" t="s">
        <v>207</v>
      </c>
      <c r="E11" s="36" t="s">
        <v>54</v>
      </c>
      <c r="F11" s="94">
        <f>160*0.1</f>
        <v>16</v>
      </c>
      <c r="G11" s="12"/>
      <c r="H11" s="12">
        <f t="shared" ref="H11" si="0">$F11*G11</f>
        <v>0</v>
      </c>
      <c r="I11" s="20"/>
    </row>
    <row r="12" spans="1:9">
      <c r="A12" s="153"/>
      <c r="B12" s="161"/>
      <c r="C12" s="162"/>
      <c r="D12" s="163"/>
      <c r="E12" s="164"/>
      <c r="F12" s="165"/>
      <c r="G12" s="166"/>
      <c r="H12" s="166"/>
      <c r="I12" s="165"/>
    </row>
    <row r="13" spans="1:9" ht="45">
      <c r="A13" s="153"/>
      <c r="C13" s="127" t="s">
        <v>106</v>
      </c>
      <c r="D13" s="2" t="s">
        <v>214</v>
      </c>
      <c r="E13" s="36"/>
      <c r="F13" s="92"/>
      <c r="G13" s="88"/>
      <c r="H13" s="12"/>
      <c r="I13" s="20"/>
    </row>
    <row r="14" spans="1:9">
      <c r="A14" s="153"/>
      <c r="B14" s="26" t="s">
        <v>168</v>
      </c>
      <c r="C14" s="124"/>
      <c r="D14" s="2" t="s">
        <v>213</v>
      </c>
      <c r="E14" s="19" t="s">
        <v>75</v>
      </c>
      <c r="F14" s="94">
        <v>160</v>
      </c>
      <c r="G14" s="88"/>
      <c r="H14" s="12">
        <f t="shared" ref="H14:H16" si="1">$F14*G14</f>
        <v>0</v>
      </c>
      <c r="I14" s="20"/>
    </row>
    <row r="15" spans="1:9" ht="22.5">
      <c r="A15" s="153"/>
      <c r="B15" s="26" t="s">
        <v>168</v>
      </c>
      <c r="C15" s="124"/>
      <c r="D15" s="169" t="s">
        <v>204</v>
      </c>
      <c r="E15" s="164" t="s">
        <v>186</v>
      </c>
      <c r="F15" s="170"/>
      <c r="G15" s="171"/>
      <c r="H15" s="156">
        <f>$F15*H14/100</f>
        <v>0</v>
      </c>
      <c r="I15" s="20"/>
    </row>
    <row r="16" spans="1:9" ht="101.25">
      <c r="A16" s="153"/>
      <c r="B16" s="161"/>
      <c r="C16" s="124"/>
      <c r="D16" s="169" t="s">
        <v>216</v>
      </c>
      <c r="E16" s="19" t="s">
        <v>75</v>
      </c>
      <c r="F16" s="94">
        <v>160</v>
      </c>
      <c r="G16" s="88"/>
      <c r="H16" s="12">
        <f t="shared" si="1"/>
        <v>0</v>
      </c>
      <c r="I16" s="20"/>
    </row>
    <row r="17" spans="1:9">
      <c r="A17" s="153"/>
      <c r="B17" s="161"/>
      <c r="C17" s="162"/>
      <c r="D17" s="172"/>
      <c r="E17" s="164"/>
      <c r="F17" s="165"/>
      <c r="G17" s="167"/>
      <c r="H17" s="168"/>
      <c r="I17" s="165"/>
    </row>
    <row r="18" spans="1:9" ht="22.5">
      <c r="A18" s="153"/>
      <c r="B18" s="161"/>
      <c r="C18" s="173"/>
      <c r="D18" s="174" t="s">
        <v>187</v>
      </c>
      <c r="E18" s="175"/>
      <c r="F18" s="176"/>
      <c r="G18" s="177"/>
      <c r="H18" s="178">
        <f>SUM(H13:H17)</f>
        <v>0</v>
      </c>
      <c r="I18" s="165"/>
    </row>
    <row r="19" spans="1:9">
      <c r="A19" s="11"/>
      <c r="C19" s="137"/>
      <c r="D19" s="72"/>
      <c r="E19" s="34"/>
      <c r="F19" s="114"/>
      <c r="G19" s="37"/>
      <c r="H19" s="37"/>
    </row>
    <row r="20" spans="1:9">
      <c r="A20" s="153"/>
      <c r="B20" s="161"/>
      <c r="C20" s="160" t="str">
        <f>C7</f>
        <v>A.</v>
      </c>
      <c r="D20" s="64" t="s">
        <v>200</v>
      </c>
      <c r="E20" s="175"/>
      <c r="F20" s="176"/>
      <c r="G20" s="177"/>
      <c r="H20" s="178">
        <f>H18*11</f>
        <v>0</v>
      </c>
      <c r="I20" s="165"/>
    </row>
    <row r="21" spans="1:9">
      <c r="A21" s="11"/>
    </row>
    <row r="22" spans="1:9">
      <c r="A22" s="11"/>
    </row>
    <row r="23" spans="1:9">
      <c r="A23" s="11"/>
      <c r="C23" s="125" t="s">
        <v>82</v>
      </c>
      <c r="D23" s="5" t="s">
        <v>188</v>
      </c>
    </row>
    <row r="24" spans="1:9">
      <c r="A24" s="11"/>
    </row>
    <row r="25" spans="1:9" ht="45">
      <c r="A25" s="11"/>
      <c r="C25" s="157" t="s">
        <v>97</v>
      </c>
      <c r="D25" s="74" t="s">
        <v>201</v>
      </c>
      <c r="E25" s="164" t="s">
        <v>185</v>
      </c>
      <c r="F25" s="165">
        <f>16*5</f>
        <v>80</v>
      </c>
      <c r="G25" s="156"/>
      <c r="H25" s="156">
        <f>G25*$F25</f>
        <v>0</v>
      </c>
    </row>
    <row r="26" spans="1:9">
      <c r="A26" s="11"/>
    </row>
    <row r="27" spans="1:9" ht="22.5">
      <c r="A27" s="11"/>
      <c r="C27" s="157" t="s">
        <v>96</v>
      </c>
      <c r="D27" s="74" t="s">
        <v>202</v>
      </c>
      <c r="E27" s="164"/>
      <c r="F27" s="165"/>
      <c r="G27" s="156"/>
      <c r="H27" s="156"/>
    </row>
    <row r="28" spans="1:9">
      <c r="A28" s="153"/>
      <c r="B28" s="26" t="s">
        <v>209</v>
      </c>
      <c r="C28" s="162"/>
      <c r="D28" s="154" t="s">
        <v>203</v>
      </c>
      <c r="E28" s="164" t="s">
        <v>185</v>
      </c>
      <c r="F28" s="165">
        <v>80</v>
      </c>
      <c r="G28" s="155"/>
      <c r="H28" s="156">
        <f>G28*$F28</f>
        <v>0</v>
      </c>
      <c r="I28" s="165"/>
    </row>
    <row r="29" spans="1:9" ht="22.5">
      <c r="A29" s="153"/>
      <c r="B29" s="161" t="s">
        <v>209</v>
      </c>
      <c r="C29" s="162"/>
      <c r="D29" s="169" t="s">
        <v>204</v>
      </c>
      <c r="E29" s="164" t="s">
        <v>186</v>
      </c>
      <c r="F29" s="170"/>
      <c r="G29" s="171"/>
      <c r="H29" s="156">
        <f>$F29*H28/100</f>
        <v>0</v>
      </c>
      <c r="I29" s="165"/>
    </row>
    <row r="30" spans="1:9" ht="112.5">
      <c r="A30" s="153"/>
      <c r="B30" s="161"/>
      <c r="C30" s="162"/>
      <c r="D30" s="169" t="s">
        <v>206</v>
      </c>
      <c r="E30" s="164" t="s">
        <v>185</v>
      </c>
      <c r="F30" s="165">
        <v>80</v>
      </c>
      <c r="G30" s="156"/>
      <c r="H30" s="156">
        <f>G30*$F30</f>
        <v>0</v>
      </c>
      <c r="I30" s="165"/>
    </row>
    <row r="31" spans="1:9">
      <c r="A31" s="11"/>
    </row>
    <row r="32" spans="1:9">
      <c r="A32" s="153"/>
      <c r="B32" s="161"/>
      <c r="C32" s="160" t="str">
        <f>C23</f>
        <v>B.</v>
      </c>
      <c r="D32" s="174" t="str">
        <f>D23</f>
        <v>SANACIJA TOPLOG PODA U POSTOJEĆIM MH</v>
      </c>
      <c r="E32" s="175"/>
      <c r="F32" s="176"/>
      <c r="G32" s="177"/>
      <c r="H32" s="178">
        <f>H27*11</f>
        <v>0</v>
      </c>
      <c r="I32" s="165"/>
    </row>
    <row r="33" spans="1:9">
      <c r="A33" s="11"/>
    </row>
    <row r="34" spans="1:9">
      <c r="A34" s="11"/>
    </row>
    <row r="35" spans="1:9">
      <c r="A35" s="11"/>
      <c r="C35" s="54"/>
      <c r="D35" s="7" t="s">
        <v>50</v>
      </c>
      <c r="E35" s="35"/>
      <c r="F35" s="95"/>
      <c r="G35" s="37"/>
      <c r="H35" s="12"/>
    </row>
    <row r="36" spans="1:9">
      <c r="A36" s="11"/>
      <c r="C36" s="54"/>
      <c r="D36" s="7"/>
      <c r="E36" s="35"/>
      <c r="F36" s="95"/>
      <c r="G36" s="37"/>
      <c r="H36" s="12"/>
    </row>
    <row r="37" spans="1:9">
      <c r="A37" s="11"/>
      <c r="C37" s="57" t="str">
        <f>C20</f>
        <v>A.</v>
      </c>
      <c r="D37" s="7" t="str">
        <f>D7</f>
        <v>IZRADA TERASA UZ POSTOJEĆE MH</v>
      </c>
      <c r="E37" s="8"/>
      <c r="F37" s="96"/>
      <c r="G37" s="108"/>
      <c r="H37" s="28">
        <f>H20</f>
        <v>0</v>
      </c>
    </row>
    <row r="38" spans="1:9">
      <c r="A38" s="11"/>
      <c r="C38" s="57"/>
      <c r="D38" s="7"/>
      <c r="E38" s="8"/>
      <c r="F38" s="96"/>
      <c r="G38" s="108"/>
      <c r="H38" s="28"/>
    </row>
    <row r="39" spans="1:9">
      <c r="A39" s="11"/>
      <c r="C39" s="188" t="str">
        <f>C32</f>
        <v>B.</v>
      </c>
      <c r="D39" s="159" t="str">
        <f>D23</f>
        <v>SANACIJA TOPLOG PODA U POSTOJEĆIM MH</v>
      </c>
      <c r="E39" s="58"/>
      <c r="F39" s="158"/>
      <c r="G39" s="108"/>
      <c r="H39" s="28">
        <f>H32</f>
        <v>0</v>
      </c>
      <c r="I39" s="12"/>
    </row>
    <row r="40" spans="1:9">
      <c r="A40" s="11"/>
      <c r="C40" s="57"/>
      <c r="D40" s="7"/>
      <c r="E40" s="8"/>
      <c r="F40" s="96"/>
      <c r="G40" s="108"/>
      <c r="H40" s="116"/>
      <c r="I40" s="28"/>
    </row>
    <row r="41" spans="1:9" s="4" customFormat="1">
      <c r="A41" s="11"/>
      <c r="C41" s="138"/>
      <c r="D41" s="29" t="s">
        <v>51</v>
      </c>
      <c r="E41" s="99"/>
      <c r="F41" s="107"/>
      <c r="G41" s="100"/>
      <c r="H41" s="117">
        <f>H37+H39</f>
        <v>0</v>
      </c>
    </row>
    <row r="42" spans="1:9">
      <c r="A42" s="11"/>
      <c r="C42" s="139"/>
      <c r="D42" s="3"/>
      <c r="E42" s="36"/>
      <c r="F42" s="97"/>
      <c r="G42" s="90"/>
      <c r="H42" s="14"/>
    </row>
    <row r="44" spans="1:9" ht="12" customHeight="1">
      <c r="C44" s="141"/>
      <c r="D44" s="83" t="s">
        <v>169</v>
      </c>
      <c r="E44" s="83"/>
      <c r="F44" s="83"/>
      <c r="G44" s="83"/>
      <c r="H44" s="83"/>
      <c r="I44" s="83"/>
    </row>
    <row r="45" spans="1:9" ht="12" customHeight="1">
      <c r="B45" s="26" t="s">
        <v>168</v>
      </c>
      <c r="C45" s="142" t="s">
        <v>97</v>
      </c>
      <c r="D45" s="3" t="s">
        <v>171</v>
      </c>
      <c r="H45" s="77">
        <f>SUMIF($B1:$B43,$B45,$H1:$H43)</f>
        <v>0</v>
      </c>
      <c r="I45" s="77"/>
    </row>
    <row r="46" spans="1:9" ht="12" customHeight="1">
      <c r="B46" s="49" t="s">
        <v>209</v>
      </c>
      <c r="C46" s="157" t="s">
        <v>96</v>
      </c>
      <c r="D46" s="74" t="s">
        <v>217</v>
      </c>
      <c r="H46" s="77">
        <f>SUMIF($B2:$B44,$B46,$H2:$H44)</f>
        <v>0</v>
      </c>
      <c r="I46" s="77"/>
    </row>
    <row r="47" spans="1:9" s="102" customFormat="1" ht="12" customHeight="1">
      <c r="A47" s="118"/>
      <c r="C47" s="143"/>
      <c r="D47" s="29" t="s">
        <v>170</v>
      </c>
      <c r="E47" s="103"/>
      <c r="F47" s="104"/>
      <c r="G47" s="115"/>
      <c r="H47" s="105">
        <f>SUM(H45:H46)</f>
        <v>0</v>
      </c>
      <c r="I47" s="106"/>
    </row>
  </sheetData>
  <protectedRanges>
    <protectedRange sqref="G28" name="Raspon1_1_1_7_1_1_1_2_5_1"/>
  </protectedRanges>
  <conditionalFormatting sqref="A1:A4 A6:A8 A19 A21:A27 A31 A33:A1048576">
    <cfRule type="containsText" dxfId="1" priority="4" operator="containsText" text="z">
      <formula>NOT(ISERROR(SEARCH("z",A1)))</formula>
    </cfRule>
  </conditionalFormatting>
  <conditionalFormatting sqref="A5">
    <cfRule type="containsText" dxfId="0" priority="3" operator="containsText" text="z">
      <formula>NOT(ISERROR(SEARCH("z",A5)))</formula>
    </cfRule>
  </conditionalFormatting>
  <pageMargins left="0.7" right="0.7" top="0.75" bottom="0.75" header="0.3" footer="0.3"/>
  <pageSetup paperSize="9" scale="72" orientation="portrait" r:id="rId1"/>
  <ignoredErrors>
    <ignoredError sqref="C25:C27 C9:C13" numberStoredAsText="1"/>
    <ignoredError sqref="H18:H26 H28 H30" unlockedFormula="1"/>
    <ignoredError sqref="H29 H15"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Rekapitulacija</vt:lpstr>
      <vt:lpstr>Nove MH</vt:lpstr>
      <vt:lpstr>Postojeće MH</vt:lpstr>
      <vt:lpstr>'Nove MH'!Print_Area</vt:lpstr>
      <vt:lpstr>'Postojeće MH'!Print_Area</vt:lpstr>
      <vt:lpstr>Rekapitulacija!Print_Area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Dragan Brečević</cp:lastModifiedBy>
  <cp:lastPrinted>2024-12-04T12:33:44Z</cp:lastPrinted>
  <dcterms:created xsi:type="dcterms:W3CDTF">2016-10-17T10:34:03Z</dcterms:created>
  <dcterms:modified xsi:type="dcterms:W3CDTF">2024-12-09T07:31:30Z</dcterms:modified>
</cp:coreProperties>
</file>